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g56.fr\DFS-DGISS\DA-Autonomie-Dossiers\Conférence des financeurs1\6 - Appels à projet\2019\"/>
    </mc:Choice>
  </mc:AlternateContent>
  <workbookProtection lockStructure="1"/>
  <bookViews>
    <workbookView xWindow="0" yWindow="0" windowWidth="12216" windowHeight="7380" firstSheet="1" activeTab="1"/>
  </bookViews>
  <sheets>
    <sheet name="Formulaire" sheetId="15" state="hidden" r:id="rId1"/>
    <sheet name="Lisez-moi" sheetId="28" r:id="rId2"/>
    <sheet name="Page de garde" sheetId="25" r:id="rId3"/>
    <sheet name="Identification" sheetId="18" r:id="rId4"/>
    <sheet name="Thématiques" sheetId="19" r:id="rId5"/>
    <sheet name="Motivations" sheetId="20" r:id="rId6"/>
    <sheet name="Couverture_territoriale" sheetId="26" r:id="rId7"/>
    <sheet name="Objectifs" sheetId="21" r:id="rId8"/>
    <sheet name="Evaluation" sheetId="24" state="hidden" r:id="rId9"/>
    <sheet name="Table" sheetId="1" state="hidden" r:id="rId10"/>
    <sheet name="Mise en oeuvre" sheetId="22" r:id="rId11"/>
    <sheet name="Financement" sheetId="23" r:id="rId12"/>
    <sheet name="Grille_analyse" sheetId="27" state="hidden" r:id="rId13"/>
    <sheet name="Liste" sheetId="16" state="hidden" r:id="rId14"/>
    <sheet name="DIM participation beneficiaire" sheetId="12" state="hidden" r:id="rId15"/>
  </sheets>
  <externalReferences>
    <externalReference r:id="rId16"/>
    <externalReference r:id="rId17"/>
  </externalReferences>
  <definedNames>
    <definedName name="_xlnm._FilterDatabase" localSheetId="6" hidden="1">Couverture_territoriale!$B$2:$F$256</definedName>
    <definedName name="_xlnm._FilterDatabase" localSheetId="9" hidden="1">Table!$E$1:$K$1</definedName>
    <definedName name="_xlnm.Print_Titles" localSheetId="1">'Lisez-moi'!$1:$2</definedName>
    <definedName name="_xlnm.Print_Area" localSheetId="6">Couverture_territoriale!$B$1:$B$1</definedName>
    <definedName name="_xlnm.Print_Area" localSheetId="8">Evaluation!$A$1:$AV$130</definedName>
    <definedName name="_xlnm.Print_Area" localSheetId="11">Financement!$A$1:$AV$80</definedName>
    <definedName name="_xlnm.Print_Area" localSheetId="3">Identification!$A$1:$AV$80</definedName>
    <definedName name="_xlnm.Print_Area" localSheetId="10">'Mise en oeuvre'!$A$1:$AV$120</definedName>
    <definedName name="_xlnm.Print_Area" localSheetId="5">Motivations!$A$1:$AV$80</definedName>
    <definedName name="_xlnm.Print_Area" localSheetId="7">Objectifs!$A$1:$AV$122</definedName>
    <definedName name="_xlnm.Print_Area" localSheetId="2">'Page de garde'!$A$1:$AV$40</definedName>
    <definedName name="_xlnm.Print_Area" localSheetId="4">Thématiques!$A$1:$AU$76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6" l="1"/>
  <c r="B8" i="23" l="1"/>
  <c r="B8" i="22"/>
  <c r="B8" i="20"/>
  <c r="B8" i="21"/>
  <c r="G82" i="1" l="1"/>
  <c r="R72" i="24"/>
  <c r="X44" i="24"/>
  <c r="G76" i="1" s="1"/>
  <c r="X41" i="24"/>
  <c r="G75" i="1" s="1"/>
  <c r="X38" i="24"/>
  <c r="X35" i="24"/>
  <c r="G73" i="1" s="1"/>
  <c r="X32" i="24"/>
  <c r="G72" i="1" s="1"/>
  <c r="X29" i="24"/>
  <c r="G71" i="1" s="1"/>
  <c r="X26" i="24"/>
  <c r="G70" i="1" s="1"/>
  <c r="X23" i="24"/>
  <c r="G69" i="1" s="1"/>
  <c r="D44" i="24"/>
  <c r="F76" i="1" s="1"/>
  <c r="D41" i="24"/>
  <c r="F75" i="1" s="1"/>
  <c r="D38" i="24"/>
  <c r="F74" i="1" s="1"/>
  <c r="D35" i="24"/>
  <c r="F73" i="1" s="1"/>
  <c r="D32" i="24"/>
  <c r="F72" i="1" s="1"/>
  <c r="D29" i="24"/>
  <c r="F71" i="1" s="1"/>
  <c r="D26" i="24"/>
  <c r="F70" i="1" s="1"/>
  <c r="D23" i="24"/>
  <c r="F69" i="1" s="1"/>
  <c r="X72" i="24"/>
  <c r="G77" i="1" s="1"/>
  <c r="BD32" i="22"/>
  <c r="G63" i="1" s="1"/>
  <c r="BD26" i="22"/>
  <c r="G59" i="1" s="1"/>
  <c r="BD23" i="22"/>
  <c r="G60" i="1" s="1"/>
  <c r="BD20" i="22"/>
  <c r="G61" i="1" s="1"/>
  <c r="BD17" i="22"/>
  <c r="G57" i="1" s="1"/>
  <c r="AY32" i="22"/>
  <c r="G54" i="1" s="1"/>
  <c r="AY29" i="22"/>
  <c r="G55" i="1" s="1"/>
  <c r="AY26" i="22"/>
  <c r="G62" i="1" s="1"/>
  <c r="AY23" i="22"/>
  <c r="G58" i="1" s="1"/>
  <c r="AY20" i="22"/>
  <c r="G56" i="1" s="1"/>
  <c r="AY17" i="22"/>
  <c r="G53" i="1" s="1"/>
  <c r="AX35" i="21"/>
  <c r="AX32" i="21"/>
  <c r="BB22" i="21"/>
  <c r="G44" i="1" s="1"/>
  <c r="AX22" i="21"/>
  <c r="G43" i="1" s="1"/>
  <c r="BD28" i="21"/>
  <c r="G47" i="1" s="1"/>
  <c r="BA28" i="21"/>
  <c r="G46" i="1" s="1"/>
  <c r="AX28" i="21"/>
  <c r="T71" i="19"/>
  <c r="R44" i="24" s="1"/>
  <c r="AC44" i="24" s="1"/>
  <c r="T68" i="19"/>
  <c r="R41" i="24" s="1"/>
  <c r="T65" i="19"/>
  <c r="T62" i="19"/>
  <c r="T59" i="19"/>
  <c r="T56" i="19"/>
  <c r="T50" i="19"/>
  <c r="R23" i="24" s="1"/>
  <c r="F36" i="1"/>
  <c r="F35" i="1"/>
  <c r="F34" i="1"/>
  <c r="F33" i="1"/>
  <c r="F32" i="1"/>
  <c r="F31" i="1"/>
  <c r="F30" i="1"/>
  <c r="F29" i="1"/>
  <c r="F26" i="1"/>
  <c r="F21" i="1"/>
  <c r="F20" i="1"/>
  <c r="F19" i="1"/>
  <c r="F18" i="1"/>
  <c r="F17" i="1"/>
  <c r="F16" i="1"/>
  <c r="F15" i="1"/>
  <c r="F14" i="1"/>
  <c r="F13" i="1"/>
  <c r="F12" i="1"/>
  <c r="AC41" i="24" l="1"/>
  <c r="R69" i="24"/>
  <c r="R66" i="24"/>
  <c r="R63" i="24"/>
  <c r="R60" i="24"/>
  <c r="X63" i="24"/>
  <c r="X66" i="24"/>
  <c r="X69" i="24"/>
  <c r="B8" i="19"/>
  <c r="AC63" i="24" l="1"/>
  <c r="AC69" i="24"/>
  <c r="AC66" i="24"/>
  <c r="G36" i="1"/>
  <c r="G35" i="1"/>
  <c r="T53" i="19"/>
  <c r="M25" i="23" l="1"/>
  <c r="M4" i="26"/>
  <c r="N4" i="26" s="1"/>
  <c r="F3" i="26" s="1"/>
  <c r="G3" i="26" s="1"/>
  <c r="M5" i="26"/>
  <c r="N5" i="26" s="1"/>
  <c r="M6" i="26"/>
  <c r="N6" i="26" s="1"/>
  <c r="M7" i="26"/>
  <c r="N7" i="26" s="1"/>
  <c r="F4" i="26" s="1"/>
  <c r="G4" i="26" s="1"/>
  <c r="M8" i="26"/>
  <c r="N8" i="26" s="1"/>
  <c r="M9" i="26"/>
  <c r="N9" i="26" s="1"/>
  <c r="M10" i="26"/>
  <c r="N10" i="26" s="1"/>
  <c r="M11" i="26"/>
  <c r="N11" i="26" s="1"/>
  <c r="M12" i="26"/>
  <c r="N12" i="26" s="1"/>
  <c r="M13" i="26"/>
  <c r="N13" i="26" s="1"/>
  <c r="M14" i="26"/>
  <c r="N14" i="26" s="1"/>
  <c r="F5" i="26" s="1"/>
  <c r="G5" i="26" s="1"/>
  <c r="M15" i="26"/>
  <c r="N15" i="26" s="1"/>
  <c r="F6" i="26" s="1"/>
  <c r="G6" i="26" s="1"/>
  <c r="M16" i="26"/>
  <c r="N16" i="26" s="1"/>
  <c r="M17" i="26"/>
  <c r="N17" i="26" s="1"/>
  <c r="F7" i="26" s="1"/>
  <c r="G7" i="26" s="1"/>
  <c r="M18" i="26"/>
  <c r="N18" i="26" s="1"/>
  <c r="M19" i="26"/>
  <c r="N19" i="26" s="1"/>
  <c r="M20" i="26"/>
  <c r="N20" i="26" s="1"/>
  <c r="M21" i="26"/>
  <c r="N21" i="26" s="1"/>
  <c r="F8" i="26" s="1"/>
  <c r="G8" i="26" s="1"/>
  <c r="M22" i="26"/>
  <c r="N22" i="26" s="1"/>
  <c r="F9" i="26" s="1"/>
  <c r="G9" i="26" s="1"/>
  <c r="M23" i="26"/>
  <c r="N23" i="26" s="1"/>
  <c r="M24" i="26"/>
  <c r="N24" i="26" s="1"/>
  <c r="F10" i="26" s="1"/>
  <c r="G10" i="26" s="1"/>
  <c r="M25" i="26"/>
  <c r="N25" i="26" s="1"/>
  <c r="M26" i="26"/>
  <c r="N26" i="26" s="1"/>
  <c r="M27" i="26"/>
  <c r="N27" i="26" s="1"/>
  <c r="M28" i="26"/>
  <c r="N28" i="26" s="1"/>
  <c r="M29" i="26"/>
  <c r="N29" i="26" s="1"/>
  <c r="M30" i="26"/>
  <c r="N30" i="26" s="1"/>
  <c r="M31" i="26"/>
  <c r="N31" i="26" s="1"/>
  <c r="M32" i="26"/>
  <c r="N32" i="26" s="1"/>
  <c r="F11" i="26" s="1"/>
  <c r="G11" i="26" s="1"/>
  <c r="M33" i="26"/>
  <c r="N33" i="26" s="1"/>
  <c r="M34" i="26"/>
  <c r="N34" i="26" s="1"/>
  <c r="F12" i="26" s="1"/>
  <c r="G12" i="26" s="1"/>
  <c r="M35" i="26"/>
  <c r="N35" i="26" s="1"/>
  <c r="M36" i="26"/>
  <c r="N36" i="26" s="1"/>
  <c r="M37" i="26"/>
  <c r="N37" i="26" s="1"/>
  <c r="M38" i="26"/>
  <c r="N38" i="26" s="1"/>
  <c r="M39" i="26"/>
  <c r="N39" i="26" s="1"/>
  <c r="M40" i="26"/>
  <c r="N40" i="26" s="1"/>
  <c r="M41" i="26"/>
  <c r="N41" i="26" s="1"/>
  <c r="M42" i="26"/>
  <c r="N42" i="26" s="1"/>
  <c r="F13" i="26" s="1"/>
  <c r="G13" i="26" s="1"/>
  <c r="M43" i="26"/>
  <c r="N43" i="26" s="1"/>
  <c r="M44" i="26"/>
  <c r="N44" i="26" s="1"/>
  <c r="F14" i="26" s="1"/>
  <c r="G14" i="26" s="1"/>
  <c r="M45" i="26"/>
  <c r="N45" i="26" s="1"/>
  <c r="M46" i="26"/>
  <c r="N46" i="26" s="1"/>
  <c r="F15" i="26" s="1"/>
  <c r="G15" i="26" s="1"/>
  <c r="M47" i="26"/>
  <c r="N47" i="26" s="1"/>
  <c r="M48" i="26"/>
  <c r="N48" i="26" s="1"/>
  <c r="M49" i="26"/>
  <c r="N49" i="26" s="1"/>
  <c r="F16" i="26" s="1"/>
  <c r="G16" i="26" s="1"/>
  <c r="M50" i="26"/>
  <c r="N50" i="26" s="1"/>
  <c r="F17" i="26" s="1"/>
  <c r="G17" i="26" s="1"/>
  <c r="M51" i="26"/>
  <c r="N51" i="26" s="1"/>
  <c r="M52" i="26"/>
  <c r="N52" i="26" s="1"/>
  <c r="M53" i="26"/>
  <c r="N53" i="26" s="1"/>
  <c r="M54" i="26"/>
  <c r="N54" i="26" s="1"/>
  <c r="F18" i="26" s="1"/>
  <c r="G18" i="26" s="1"/>
  <c r="M55" i="26"/>
  <c r="N55" i="26" s="1"/>
  <c r="F19" i="26" s="1"/>
  <c r="G19" i="26" s="1"/>
  <c r="M56" i="26"/>
  <c r="N56" i="26" s="1"/>
  <c r="M57" i="26"/>
  <c r="N57" i="26" s="1"/>
  <c r="F20" i="26" s="1"/>
  <c r="G20" i="26" s="1"/>
  <c r="M58" i="26"/>
  <c r="N58" i="26" s="1"/>
  <c r="F21" i="26" s="1"/>
  <c r="G21" i="26" s="1"/>
  <c r="M59" i="26"/>
  <c r="N59" i="26" s="1"/>
  <c r="M60" i="26"/>
  <c r="N60" i="26" s="1"/>
  <c r="M61" i="26"/>
  <c r="N61" i="26" s="1"/>
  <c r="M62" i="26"/>
  <c r="N62" i="26" s="1"/>
  <c r="M63" i="26"/>
  <c r="N63" i="26" s="1"/>
  <c r="F22" i="26" s="1"/>
  <c r="G22" i="26" s="1"/>
  <c r="M64" i="26"/>
  <c r="N64" i="26" s="1"/>
  <c r="M65" i="26"/>
  <c r="N65" i="26" s="1"/>
  <c r="M66" i="26"/>
  <c r="N66" i="26" s="1"/>
  <c r="M67" i="26"/>
  <c r="N67" i="26" s="1"/>
  <c r="M68" i="26"/>
  <c r="N68" i="26" s="1"/>
  <c r="M69" i="26"/>
  <c r="N69" i="26" s="1"/>
  <c r="M70" i="26"/>
  <c r="N70" i="26" s="1"/>
  <c r="F23" i="26" s="1"/>
  <c r="G23" i="26" s="1"/>
  <c r="M71" i="26"/>
  <c r="N71" i="26" s="1"/>
  <c r="M72" i="26"/>
  <c r="N72" i="26" s="1"/>
  <c r="M73" i="26"/>
  <c r="N73" i="26" s="1"/>
  <c r="M74" i="26"/>
  <c r="N74" i="26" s="1"/>
  <c r="M75" i="26"/>
  <c r="N75" i="26" s="1"/>
  <c r="M76" i="26"/>
  <c r="N76" i="26" s="1"/>
  <c r="M77" i="26"/>
  <c r="N77" i="26" s="1"/>
  <c r="M78" i="26"/>
  <c r="N78" i="26" s="1"/>
  <c r="M79" i="26"/>
  <c r="N79" i="26" s="1"/>
  <c r="M80" i="26"/>
  <c r="N80" i="26" s="1"/>
  <c r="F24" i="26" s="1"/>
  <c r="G24" i="26" s="1"/>
  <c r="M81" i="26"/>
  <c r="N81" i="26" s="1"/>
  <c r="F25" i="26" s="1"/>
  <c r="G25" i="26" s="1"/>
  <c r="M82" i="26"/>
  <c r="N82" i="26" s="1"/>
  <c r="M83" i="26"/>
  <c r="N83" i="26" s="1"/>
  <c r="M84" i="26"/>
  <c r="N84" i="26" s="1"/>
  <c r="M85" i="26"/>
  <c r="N85" i="26" s="1"/>
  <c r="M86" i="26"/>
  <c r="N86" i="26" s="1"/>
  <c r="F26" i="26" s="1"/>
  <c r="G26" i="26" s="1"/>
  <c r="M87" i="26"/>
  <c r="N87" i="26" s="1"/>
  <c r="F27" i="26" s="1"/>
  <c r="G27" i="26" s="1"/>
  <c r="M88" i="26"/>
  <c r="N88" i="26" s="1"/>
  <c r="M89" i="26"/>
  <c r="N89" i="26" s="1"/>
  <c r="M90" i="26"/>
  <c r="N90" i="26" s="1"/>
  <c r="M91" i="26"/>
  <c r="N91" i="26" s="1"/>
  <c r="M92" i="26"/>
  <c r="N92" i="26" s="1"/>
  <c r="M93" i="26"/>
  <c r="N93" i="26" s="1"/>
  <c r="M94" i="26"/>
  <c r="N94" i="26" s="1"/>
  <c r="M95" i="26"/>
  <c r="N95" i="26" s="1"/>
  <c r="M96" i="26"/>
  <c r="N96" i="26" s="1"/>
  <c r="M97" i="26"/>
  <c r="N97" i="26" s="1"/>
  <c r="F28" i="26" s="1"/>
  <c r="G28" i="26" s="1"/>
  <c r="M98" i="26"/>
  <c r="N98" i="26" s="1"/>
  <c r="M99" i="26"/>
  <c r="N99" i="26" s="1"/>
  <c r="M100" i="26"/>
  <c r="N100" i="26" s="1"/>
  <c r="M101" i="26"/>
  <c r="N101" i="26" s="1"/>
  <c r="M102" i="26"/>
  <c r="N102" i="26" s="1"/>
  <c r="M103" i="26"/>
  <c r="N103" i="26" s="1"/>
  <c r="M104" i="26"/>
  <c r="N104" i="26" s="1"/>
  <c r="F29" i="26" s="1"/>
  <c r="G29" i="26" s="1"/>
  <c r="M105" i="26"/>
  <c r="N105" i="26" s="1"/>
  <c r="M106" i="26"/>
  <c r="N106" i="26" s="1"/>
  <c r="F30" i="26" s="1"/>
  <c r="G30" i="26" s="1"/>
  <c r="M107" i="26"/>
  <c r="N107" i="26" s="1"/>
  <c r="F31" i="26" s="1"/>
  <c r="G31" i="26" s="1"/>
  <c r="M108" i="26"/>
  <c r="N108" i="26" s="1"/>
  <c r="F32" i="26" s="1"/>
  <c r="G32" i="26" s="1"/>
  <c r="M109" i="26"/>
  <c r="N109" i="26" s="1"/>
  <c r="M110" i="26"/>
  <c r="N110" i="26" s="1"/>
  <c r="M111" i="26"/>
  <c r="N111" i="26" s="1"/>
  <c r="M112" i="26"/>
  <c r="N112" i="26" s="1"/>
  <c r="M113" i="26"/>
  <c r="N113" i="26" s="1"/>
  <c r="M114" i="26"/>
  <c r="N114" i="26" s="1"/>
  <c r="F33" i="26" s="1"/>
  <c r="G33" i="26" s="1"/>
  <c r="M115" i="26"/>
  <c r="N115" i="26" s="1"/>
  <c r="F34" i="26" s="1"/>
  <c r="G34" i="26" s="1"/>
  <c r="M116" i="26"/>
  <c r="N116" i="26" s="1"/>
  <c r="F35" i="26" s="1"/>
  <c r="G35" i="26" s="1"/>
  <c r="M117" i="26"/>
  <c r="N117" i="26" s="1"/>
  <c r="M118" i="26"/>
  <c r="N118" i="26" s="1"/>
  <c r="M119" i="26"/>
  <c r="N119" i="26" s="1"/>
  <c r="M120" i="26"/>
  <c r="N120" i="26" s="1"/>
  <c r="M121" i="26"/>
  <c r="N121" i="26" s="1"/>
  <c r="M122" i="26"/>
  <c r="N122" i="26" s="1"/>
  <c r="F36" i="26" s="1"/>
  <c r="G36" i="26" s="1"/>
  <c r="M123" i="26"/>
  <c r="N123" i="26" s="1"/>
  <c r="M124" i="26"/>
  <c r="N124" i="26" s="1"/>
  <c r="F37" i="26" s="1"/>
  <c r="G37" i="26" s="1"/>
  <c r="M125" i="26"/>
  <c r="N125" i="26" s="1"/>
  <c r="M126" i="26"/>
  <c r="N126" i="26" s="1"/>
  <c r="F38" i="26" s="1"/>
  <c r="G38" i="26" s="1"/>
  <c r="M127" i="26"/>
  <c r="N127" i="26" s="1"/>
  <c r="M128" i="26"/>
  <c r="N128" i="26" s="1"/>
  <c r="F39" i="26" s="1"/>
  <c r="G39" i="26" s="1"/>
  <c r="M129" i="26"/>
  <c r="N129" i="26" s="1"/>
  <c r="M130" i="26"/>
  <c r="N130" i="26" s="1"/>
  <c r="M131" i="26"/>
  <c r="N131" i="26" s="1"/>
  <c r="M132" i="26"/>
  <c r="N132" i="26" s="1"/>
  <c r="M133" i="26"/>
  <c r="N133" i="26" s="1"/>
  <c r="M134" i="26"/>
  <c r="N134" i="26" s="1"/>
  <c r="M135" i="26"/>
  <c r="N135" i="26" s="1"/>
  <c r="M136" i="26"/>
  <c r="N136" i="26" s="1"/>
  <c r="M137" i="26"/>
  <c r="N137" i="26" s="1"/>
  <c r="M138" i="26"/>
  <c r="N138" i="26" s="1"/>
  <c r="M139" i="26"/>
  <c r="N139" i="26" s="1"/>
  <c r="M140" i="26"/>
  <c r="N140" i="26" s="1"/>
  <c r="M141" i="26"/>
  <c r="N141" i="26" s="1"/>
  <c r="M142" i="26"/>
  <c r="N142" i="26" s="1"/>
  <c r="M143" i="26"/>
  <c r="N143" i="26" s="1"/>
  <c r="M144" i="26"/>
  <c r="N144" i="26" s="1"/>
  <c r="M145" i="26"/>
  <c r="N145" i="26" s="1"/>
  <c r="M146" i="26"/>
  <c r="N146" i="26" s="1"/>
  <c r="M147" i="26"/>
  <c r="N147" i="26" s="1"/>
  <c r="M148" i="26"/>
  <c r="N148" i="26" s="1"/>
  <c r="M149" i="26"/>
  <c r="N149" i="26" s="1"/>
  <c r="M150" i="26"/>
  <c r="N150" i="26" s="1"/>
  <c r="M151" i="26"/>
  <c r="N151" i="26" s="1"/>
  <c r="M152" i="26"/>
  <c r="N152" i="26" s="1"/>
  <c r="M153" i="26"/>
  <c r="N153" i="26" s="1"/>
  <c r="M154" i="26"/>
  <c r="N154" i="26" s="1"/>
  <c r="M155" i="26"/>
  <c r="N155" i="26" s="1"/>
  <c r="M156" i="26"/>
  <c r="N156" i="26" s="1"/>
  <c r="M157" i="26"/>
  <c r="N157" i="26" s="1"/>
  <c r="F40" i="26" s="1"/>
  <c r="G40" i="26" s="1"/>
  <c r="M158" i="26"/>
  <c r="N158" i="26" s="1"/>
  <c r="F41" i="26" s="1"/>
  <c r="G41" i="26" s="1"/>
  <c r="M159" i="26"/>
  <c r="N159" i="26" s="1"/>
  <c r="M160" i="26"/>
  <c r="N160" i="26" s="1"/>
  <c r="M161" i="26"/>
  <c r="N161" i="26" s="1"/>
  <c r="M162" i="26"/>
  <c r="N162" i="26" s="1"/>
  <c r="M163" i="26"/>
  <c r="N163" i="26" s="1"/>
  <c r="M164" i="26"/>
  <c r="N164" i="26" s="1"/>
  <c r="M165" i="26"/>
  <c r="N165" i="26" s="1"/>
  <c r="M166" i="26"/>
  <c r="N166" i="26" s="1"/>
  <c r="M167" i="26"/>
  <c r="N167" i="26" s="1"/>
  <c r="M168" i="26"/>
  <c r="N168" i="26" s="1"/>
  <c r="M169" i="26"/>
  <c r="N169" i="26" s="1"/>
  <c r="M170" i="26"/>
  <c r="N170" i="26" s="1"/>
  <c r="F42" i="26" s="1"/>
  <c r="G42" i="26" s="1"/>
  <c r="M171" i="26"/>
  <c r="N171" i="26" s="1"/>
  <c r="M172" i="26"/>
  <c r="N172" i="26" s="1"/>
  <c r="M173" i="26"/>
  <c r="N173" i="26" s="1"/>
  <c r="M174" i="26"/>
  <c r="N174" i="26" s="1"/>
  <c r="M175" i="26"/>
  <c r="N175" i="26" s="1"/>
  <c r="M176" i="26"/>
  <c r="N176" i="26" s="1"/>
  <c r="M177" i="26"/>
  <c r="N177" i="26" s="1"/>
  <c r="F43" i="26" s="1"/>
  <c r="G43" i="26" s="1"/>
  <c r="M178" i="26"/>
  <c r="N178" i="26" s="1"/>
  <c r="M179" i="26"/>
  <c r="N179" i="26" s="1"/>
  <c r="M180" i="26"/>
  <c r="N180" i="26" s="1"/>
  <c r="M181" i="26"/>
  <c r="N181" i="26" s="1"/>
  <c r="M182" i="26"/>
  <c r="N182" i="26" s="1"/>
  <c r="M183" i="26"/>
  <c r="N183" i="26" s="1"/>
  <c r="M184" i="26"/>
  <c r="N184" i="26" s="1"/>
  <c r="F44" i="26" s="1"/>
  <c r="G44" i="26" s="1"/>
  <c r="M185" i="26"/>
  <c r="N185" i="26" s="1"/>
  <c r="F45" i="26" s="1"/>
  <c r="G45" i="26" s="1"/>
  <c r="M186" i="26"/>
  <c r="N186" i="26" s="1"/>
  <c r="F46" i="26" s="1"/>
  <c r="G46" i="26" s="1"/>
  <c r="M187" i="26"/>
  <c r="N187" i="26" s="1"/>
  <c r="M188" i="26"/>
  <c r="N188" i="26" s="1"/>
  <c r="M189" i="26"/>
  <c r="N189" i="26" s="1"/>
  <c r="F47" i="26" s="1"/>
  <c r="G47" i="26" s="1"/>
  <c r="M190" i="26"/>
  <c r="N190" i="26" s="1"/>
  <c r="M191" i="26"/>
  <c r="N191" i="26" s="1"/>
  <c r="F48" i="26" s="1"/>
  <c r="G48" i="26" s="1"/>
  <c r="M192" i="26"/>
  <c r="N192" i="26" s="1"/>
  <c r="M193" i="26"/>
  <c r="N193" i="26" s="1"/>
  <c r="F49" i="26" s="1"/>
  <c r="G49" i="26" s="1"/>
  <c r="M194" i="26"/>
  <c r="N194" i="26" s="1"/>
  <c r="M195" i="26"/>
  <c r="N195" i="26" s="1"/>
  <c r="M196" i="26"/>
  <c r="N196" i="26" s="1"/>
  <c r="M197" i="26"/>
  <c r="N197" i="26" s="1"/>
  <c r="M198" i="26"/>
  <c r="N198" i="26" s="1"/>
  <c r="M199" i="26"/>
  <c r="N199" i="26" s="1"/>
  <c r="M200" i="26"/>
  <c r="N200" i="26" s="1"/>
  <c r="M201" i="26"/>
  <c r="N201" i="26" s="1"/>
  <c r="M202" i="26"/>
  <c r="N202" i="26" s="1"/>
  <c r="M203" i="26"/>
  <c r="N203" i="26" s="1"/>
  <c r="M204" i="26"/>
  <c r="N204" i="26" s="1"/>
  <c r="M205" i="26"/>
  <c r="N205" i="26" s="1"/>
  <c r="M206" i="26"/>
  <c r="N206" i="26" s="1"/>
  <c r="M207" i="26"/>
  <c r="N207" i="26" s="1"/>
  <c r="M208" i="26"/>
  <c r="N208" i="26" s="1"/>
  <c r="M209" i="26"/>
  <c r="N209" i="26" s="1"/>
  <c r="M210" i="26"/>
  <c r="N210" i="26" s="1"/>
  <c r="M211" i="26"/>
  <c r="N211" i="26" s="1"/>
  <c r="M212" i="26"/>
  <c r="N212" i="26" s="1"/>
  <c r="F50" i="26" s="1"/>
  <c r="G50" i="26" s="1"/>
  <c r="M213" i="26"/>
  <c r="N213" i="26" s="1"/>
  <c r="M214" i="26"/>
  <c r="N214" i="26" s="1"/>
  <c r="M215" i="26"/>
  <c r="N215" i="26" s="1"/>
  <c r="M216" i="26"/>
  <c r="N216" i="26" s="1"/>
  <c r="M217" i="26"/>
  <c r="N217" i="26" s="1"/>
  <c r="F51" i="26" s="1"/>
  <c r="G51" i="26" s="1"/>
  <c r="M218" i="26"/>
  <c r="N218" i="26" s="1"/>
  <c r="M219" i="26"/>
  <c r="N219" i="26" s="1"/>
  <c r="M220" i="26"/>
  <c r="N220" i="26" s="1"/>
  <c r="M221" i="26"/>
  <c r="N221" i="26" s="1"/>
  <c r="M222" i="26"/>
  <c r="N222" i="26" s="1"/>
  <c r="F52" i="26" s="1"/>
  <c r="G52" i="26" s="1"/>
  <c r="M223" i="26"/>
  <c r="N223" i="26" s="1"/>
  <c r="M224" i="26"/>
  <c r="N224" i="26" s="1"/>
  <c r="F53" i="26" s="1"/>
  <c r="G53" i="26" s="1"/>
  <c r="M225" i="26"/>
  <c r="N225" i="26" s="1"/>
  <c r="M226" i="26"/>
  <c r="N226" i="26" s="1"/>
  <c r="F54" i="26" s="1"/>
  <c r="G54" i="26" s="1"/>
  <c r="M227" i="26"/>
  <c r="N227" i="26" s="1"/>
  <c r="M228" i="26"/>
  <c r="N228" i="26" s="1"/>
  <c r="F55" i="26" s="1"/>
  <c r="G55" i="26" s="1"/>
  <c r="M229" i="26"/>
  <c r="N229" i="26" s="1"/>
  <c r="M230" i="26"/>
  <c r="N230" i="26" s="1"/>
  <c r="M231" i="26"/>
  <c r="N231" i="26" s="1"/>
  <c r="M232" i="26"/>
  <c r="N232" i="26" s="1"/>
  <c r="M233" i="26"/>
  <c r="N233" i="26" s="1"/>
  <c r="M234" i="26"/>
  <c r="N234" i="26" s="1"/>
  <c r="F88" i="26" s="1"/>
  <c r="G88" i="26" s="1"/>
  <c r="M235" i="26"/>
  <c r="N235" i="26" s="1"/>
  <c r="M236" i="26"/>
  <c r="N236" i="26" s="1"/>
  <c r="M237" i="26"/>
  <c r="N237" i="26" s="1"/>
  <c r="M238" i="26"/>
  <c r="N238" i="26" s="1"/>
  <c r="M239" i="26"/>
  <c r="N239" i="26" s="1"/>
  <c r="F56" i="26" s="1"/>
  <c r="G56" i="26" s="1"/>
  <c r="M240" i="26"/>
  <c r="N240" i="26" s="1"/>
  <c r="M241" i="26"/>
  <c r="N241" i="26" s="1"/>
  <c r="F57" i="26" s="1"/>
  <c r="G57" i="26" s="1"/>
  <c r="M242" i="26"/>
  <c r="N242" i="26" s="1"/>
  <c r="M243" i="26"/>
  <c r="N243" i="26" s="1"/>
  <c r="M244" i="26"/>
  <c r="N244" i="26" s="1"/>
  <c r="M245" i="26"/>
  <c r="N245" i="26" s="1"/>
  <c r="M246" i="26"/>
  <c r="N246" i="26" s="1"/>
  <c r="M247" i="26"/>
  <c r="N247" i="26" s="1"/>
  <c r="M248" i="26"/>
  <c r="N248" i="26" s="1"/>
  <c r="M249" i="26"/>
  <c r="N249" i="26" s="1"/>
  <c r="M250" i="26"/>
  <c r="N250" i="26" s="1"/>
  <c r="M251" i="26"/>
  <c r="N251" i="26" s="1"/>
  <c r="M252" i="26"/>
  <c r="N252" i="26" s="1"/>
  <c r="M253" i="26"/>
  <c r="N253" i="26" s="1"/>
  <c r="M254" i="26"/>
  <c r="N254" i="26" s="1"/>
  <c r="F58" i="26" s="1"/>
  <c r="G58" i="26" s="1"/>
  <c r="M255" i="26"/>
  <c r="N255" i="26" s="1"/>
  <c r="F59" i="26" s="1"/>
  <c r="G59" i="26" s="1"/>
  <c r="M256" i="26"/>
  <c r="N256" i="26" s="1"/>
  <c r="M257" i="26"/>
  <c r="N257" i="26" s="1"/>
  <c r="M258" i="26"/>
  <c r="N258" i="26" s="1"/>
  <c r="M259" i="26"/>
  <c r="N259" i="26" s="1"/>
  <c r="M260" i="26"/>
  <c r="N260" i="26" s="1"/>
  <c r="F60" i="26" s="1"/>
  <c r="G60" i="26" s="1"/>
  <c r="M261" i="26"/>
  <c r="N261" i="26" s="1"/>
  <c r="M262" i="26"/>
  <c r="N262" i="26" s="1"/>
  <c r="F61" i="26" s="1"/>
  <c r="G61" i="26" s="1"/>
  <c r="M263" i="26"/>
  <c r="N263" i="26" s="1"/>
  <c r="F62" i="26" s="1"/>
  <c r="G62" i="26" s="1"/>
  <c r="M264" i="26"/>
  <c r="N264" i="26" s="1"/>
  <c r="F63" i="26" s="1"/>
  <c r="G63" i="26" s="1"/>
  <c r="M265" i="26"/>
  <c r="N265" i="26" s="1"/>
  <c r="F64" i="26" s="1"/>
  <c r="G64" i="26" s="1"/>
  <c r="M266" i="26"/>
  <c r="N266" i="26" s="1"/>
  <c r="F65" i="26" s="1"/>
  <c r="G65" i="26" s="1"/>
  <c r="M267" i="26"/>
  <c r="N267" i="26" s="1"/>
  <c r="M268" i="26"/>
  <c r="N268" i="26" s="1"/>
  <c r="F66" i="26" s="1"/>
  <c r="G66" i="26" s="1"/>
  <c r="M269" i="26"/>
  <c r="N269" i="26" s="1"/>
  <c r="M270" i="26"/>
  <c r="N270" i="26" s="1"/>
  <c r="F67" i="26" s="1"/>
  <c r="G67" i="26" s="1"/>
  <c r="M271" i="26"/>
  <c r="N271" i="26" s="1"/>
  <c r="M272" i="26"/>
  <c r="N272" i="26" s="1"/>
  <c r="M273" i="26"/>
  <c r="N273" i="26" s="1"/>
  <c r="F68" i="26" s="1"/>
  <c r="G68" i="26" s="1"/>
  <c r="M274" i="26"/>
  <c r="N274" i="26" s="1"/>
  <c r="M275" i="26"/>
  <c r="N275" i="26" s="1"/>
  <c r="M276" i="26"/>
  <c r="N276" i="26" s="1"/>
  <c r="F69" i="26" s="1"/>
  <c r="G69" i="26" s="1"/>
  <c r="M277" i="26"/>
  <c r="N277" i="26" s="1"/>
  <c r="M278" i="26"/>
  <c r="N278" i="26" s="1"/>
  <c r="M279" i="26"/>
  <c r="N279" i="26" s="1"/>
  <c r="M280" i="26"/>
  <c r="N280" i="26" s="1"/>
  <c r="F70" i="26" s="1"/>
  <c r="G70" i="26" s="1"/>
  <c r="M281" i="26"/>
  <c r="N281" i="26" s="1"/>
  <c r="F71" i="26" s="1"/>
  <c r="G71" i="26" s="1"/>
  <c r="M282" i="26"/>
  <c r="N282" i="26" s="1"/>
  <c r="M283" i="26"/>
  <c r="N283" i="26" s="1"/>
  <c r="M284" i="26"/>
  <c r="N284" i="26" s="1"/>
  <c r="M285" i="26"/>
  <c r="N285" i="26" s="1"/>
  <c r="M286" i="26"/>
  <c r="N286" i="26" s="1"/>
  <c r="M287" i="26"/>
  <c r="N287" i="26" s="1"/>
  <c r="M288" i="26"/>
  <c r="N288" i="26" s="1"/>
  <c r="M289" i="26"/>
  <c r="N289" i="26" s="1"/>
  <c r="M290" i="26"/>
  <c r="N290" i="26" s="1"/>
  <c r="F72" i="26" s="1"/>
  <c r="G72" i="26" s="1"/>
  <c r="M291" i="26"/>
  <c r="N291" i="26" s="1"/>
  <c r="M292" i="26"/>
  <c r="N292" i="26" s="1"/>
  <c r="M293" i="26"/>
  <c r="N293" i="26" s="1"/>
  <c r="M294" i="26"/>
  <c r="N294" i="26" s="1"/>
  <c r="M295" i="26"/>
  <c r="N295" i="26" s="1"/>
  <c r="M296" i="26"/>
  <c r="N296" i="26" s="1"/>
  <c r="F73" i="26" s="1"/>
  <c r="G73" i="26" s="1"/>
  <c r="M297" i="26"/>
  <c r="N297" i="26" s="1"/>
  <c r="M298" i="26"/>
  <c r="N298" i="26" s="1"/>
  <c r="M299" i="26"/>
  <c r="N299" i="26" s="1"/>
  <c r="M300" i="26"/>
  <c r="N300" i="26" s="1"/>
  <c r="M301" i="26"/>
  <c r="N301" i="26" s="1"/>
  <c r="F74" i="26" s="1"/>
  <c r="G74" i="26" s="1"/>
  <c r="M302" i="26"/>
  <c r="N302" i="26" s="1"/>
  <c r="M303" i="26"/>
  <c r="N303" i="26" s="1"/>
  <c r="M304" i="26"/>
  <c r="N304" i="26" s="1"/>
  <c r="M305" i="26"/>
  <c r="N305" i="26" s="1"/>
  <c r="M306" i="26"/>
  <c r="N306" i="26" s="1"/>
  <c r="F75" i="26" s="1"/>
  <c r="G75" i="26" s="1"/>
  <c r="M307" i="26"/>
  <c r="N307" i="26" s="1"/>
  <c r="M308" i="26"/>
  <c r="N308" i="26" s="1"/>
  <c r="M309" i="26"/>
  <c r="N309" i="26" s="1"/>
  <c r="M310" i="26"/>
  <c r="N310" i="26" s="1"/>
  <c r="F76" i="26" s="1"/>
  <c r="G76" i="26" s="1"/>
  <c r="M311" i="26"/>
  <c r="N311" i="26" s="1"/>
  <c r="F77" i="26" s="1"/>
  <c r="G77" i="26" s="1"/>
  <c r="M312" i="26"/>
  <c r="N312" i="26" s="1"/>
  <c r="F78" i="26" s="1"/>
  <c r="G78" i="26" s="1"/>
  <c r="M313" i="26"/>
  <c r="N313" i="26" s="1"/>
  <c r="M314" i="26"/>
  <c r="N314" i="26" s="1"/>
  <c r="M315" i="26"/>
  <c r="N315" i="26" s="1"/>
  <c r="M316" i="26"/>
  <c r="N316" i="26" s="1"/>
  <c r="M317" i="26"/>
  <c r="N317" i="26" s="1"/>
  <c r="M318" i="26"/>
  <c r="N318" i="26" s="1"/>
  <c r="M319" i="26"/>
  <c r="N319" i="26" s="1"/>
  <c r="F79" i="26" s="1"/>
  <c r="G79" i="26" s="1"/>
  <c r="M320" i="26"/>
  <c r="N320" i="26" s="1"/>
  <c r="F80" i="26" s="1"/>
  <c r="G80" i="26" s="1"/>
  <c r="M321" i="26"/>
  <c r="N321" i="26" s="1"/>
  <c r="M322" i="26"/>
  <c r="N322" i="26" s="1"/>
  <c r="M323" i="26"/>
  <c r="N323" i="26" s="1"/>
  <c r="M324" i="26"/>
  <c r="N324" i="26" s="1"/>
  <c r="M325" i="26"/>
  <c r="N325" i="26" s="1"/>
  <c r="F81" i="26" s="1"/>
  <c r="G81" i="26" s="1"/>
  <c r="M326" i="26"/>
  <c r="N326" i="26" s="1"/>
  <c r="M327" i="26"/>
  <c r="N327" i="26" s="1"/>
  <c r="M328" i="26"/>
  <c r="N328" i="26" s="1"/>
  <c r="M329" i="26"/>
  <c r="N329" i="26" s="1"/>
  <c r="F82" i="26" s="1"/>
  <c r="G82" i="26" s="1"/>
  <c r="M330" i="26"/>
  <c r="N330" i="26" s="1"/>
  <c r="M331" i="26"/>
  <c r="N331" i="26" s="1"/>
  <c r="F83" i="26" s="1"/>
  <c r="G83" i="26" s="1"/>
  <c r="M332" i="26"/>
  <c r="N332" i="26" s="1"/>
  <c r="M333" i="26"/>
  <c r="N333" i="26" s="1"/>
  <c r="M334" i="26"/>
  <c r="N334" i="26" s="1"/>
  <c r="M335" i="26"/>
  <c r="N335" i="26" s="1"/>
  <c r="M336" i="26"/>
  <c r="N336" i="26" s="1"/>
  <c r="M337" i="26"/>
  <c r="N337" i="26" s="1"/>
  <c r="M338" i="26"/>
  <c r="N338" i="26" s="1"/>
  <c r="F84" i="26" s="1"/>
  <c r="G84" i="26" s="1"/>
  <c r="M339" i="26"/>
  <c r="N339" i="26" s="1"/>
  <c r="M340" i="26"/>
  <c r="N340" i="26" s="1"/>
  <c r="M341" i="26"/>
  <c r="N341" i="26" s="1"/>
  <c r="M342" i="26"/>
  <c r="N342" i="26" s="1"/>
  <c r="M343" i="26"/>
  <c r="N343" i="26" s="1"/>
  <c r="F85" i="26" s="1"/>
  <c r="G85" i="26" s="1"/>
  <c r="M344" i="26"/>
  <c r="N344" i="26" s="1"/>
  <c r="M345" i="26"/>
  <c r="N345" i="26" s="1"/>
  <c r="M346" i="26"/>
  <c r="N346" i="26" s="1"/>
  <c r="M347" i="26"/>
  <c r="N347" i="26" s="1"/>
  <c r="M348" i="26"/>
  <c r="N348" i="26" s="1"/>
  <c r="M349" i="26"/>
  <c r="N349" i="26" s="1"/>
  <c r="M350" i="26"/>
  <c r="N350" i="26" s="1"/>
  <c r="M351" i="26"/>
  <c r="N351" i="26" s="1"/>
  <c r="M352" i="26"/>
  <c r="N352" i="26" s="1"/>
  <c r="M353" i="26"/>
  <c r="N353" i="26" s="1"/>
  <c r="M354" i="26"/>
  <c r="N354" i="26" s="1"/>
  <c r="M355" i="26"/>
  <c r="N355" i="26" s="1"/>
  <c r="M356" i="26"/>
  <c r="N356" i="26" s="1"/>
  <c r="M357" i="26"/>
  <c r="N357" i="26" s="1"/>
  <c r="M358" i="26"/>
  <c r="N358" i="26" s="1"/>
  <c r="M359" i="26"/>
  <c r="N359" i="26" s="1"/>
  <c r="F86" i="26" s="1"/>
  <c r="G86" i="26" s="1"/>
  <c r="M360" i="26"/>
  <c r="N360" i="26" s="1"/>
  <c r="M361" i="26"/>
  <c r="N361" i="26" s="1"/>
  <c r="M362" i="26"/>
  <c r="N362" i="26" s="1"/>
  <c r="M363" i="26"/>
  <c r="N363" i="26" s="1"/>
  <c r="M364" i="26"/>
  <c r="N364" i="26" s="1"/>
  <c r="M365" i="26"/>
  <c r="N365" i="26" s="1"/>
  <c r="F87" i="26" s="1"/>
  <c r="G87" i="26" s="1"/>
  <c r="M366" i="26"/>
  <c r="N366" i="26" s="1"/>
  <c r="M367" i="26"/>
  <c r="N367" i="26" s="1"/>
  <c r="M368" i="26"/>
  <c r="N368" i="26" s="1"/>
  <c r="M369" i="26"/>
  <c r="N369" i="26" s="1"/>
  <c r="M370" i="26"/>
  <c r="N370" i="26" s="1"/>
  <c r="M371" i="26"/>
  <c r="N371" i="26" s="1"/>
  <c r="M372" i="26"/>
  <c r="N372" i="26" s="1"/>
  <c r="M373" i="26"/>
  <c r="N373" i="26" s="1"/>
  <c r="F89" i="26" s="1"/>
  <c r="G89" i="26" s="1"/>
  <c r="M374" i="26"/>
  <c r="N374" i="26" s="1"/>
  <c r="M375" i="26"/>
  <c r="N375" i="26" s="1"/>
  <c r="M376" i="26"/>
  <c r="N376" i="26" s="1"/>
  <c r="M377" i="26"/>
  <c r="N377" i="26" s="1"/>
  <c r="M378" i="26"/>
  <c r="N378" i="26" s="1"/>
  <c r="M379" i="26"/>
  <c r="N379" i="26" s="1"/>
  <c r="M380" i="26"/>
  <c r="N380" i="26" s="1"/>
  <c r="M381" i="26"/>
  <c r="N381" i="26" s="1"/>
  <c r="M382" i="26"/>
  <c r="N382" i="26" s="1"/>
  <c r="M383" i="26"/>
  <c r="N383" i="26" s="1"/>
  <c r="M384" i="26"/>
  <c r="N384" i="26" s="1"/>
  <c r="M385" i="26"/>
  <c r="N385" i="26" s="1"/>
  <c r="M386" i="26"/>
  <c r="N386" i="26" s="1"/>
  <c r="F90" i="26" s="1"/>
  <c r="G90" i="26" s="1"/>
  <c r="M387" i="26"/>
  <c r="N387" i="26" s="1"/>
  <c r="M388" i="26"/>
  <c r="N388" i="26" s="1"/>
  <c r="M389" i="26"/>
  <c r="N389" i="26" s="1"/>
  <c r="M390" i="26"/>
  <c r="N390" i="26" s="1"/>
  <c r="M391" i="26"/>
  <c r="N391" i="26" s="1"/>
  <c r="F91" i="26" s="1"/>
  <c r="G91" i="26" s="1"/>
  <c r="M392" i="26"/>
  <c r="N392" i="26" s="1"/>
  <c r="F92" i="26" s="1"/>
  <c r="G92" i="26" s="1"/>
  <c r="M393" i="26"/>
  <c r="N393" i="26" s="1"/>
  <c r="F93" i="26" s="1"/>
  <c r="G93" i="26" s="1"/>
  <c r="M394" i="26"/>
  <c r="N394" i="26" s="1"/>
  <c r="M395" i="26"/>
  <c r="N395" i="26" s="1"/>
  <c r="M396" i="26"/>
  <c r="N396" i="26" s="1"/>
  <c r="F94" i="26" s="1"/>
  <c r="G94" i="26" s="1"/>
  <c r="M397" i="26"/>
  <c r="N397" i="26" s="1"/>
  <c r="M398" i="26"/>
  <c r="N398" i="26" s="1"/>
  <c r="M399" i="26"/>
  <c r="N399" i="26" s="1"/>
  <c r="M400" i="26"/>
  <c r="N400" i="26" s="1"/>
  <c r="M401" i="26"/>
  <c r="N401" i="26" s="1"/>
  <c r="M402" i="26"/>
  <c r="N402" i="26" s="1"/>
  <c r="M403" i="26"/>
  <c r="N403" i="26" s="1"/>
  <c r="M404" i="26"/>
  <c r="N404" i="26" s="1"/>
  <c r="M405" i="26"/>
  <c r="N405" i="26" s="1"/>
  <c r="M406" i="26"/>
  <c r="N406" i="26" s="1"/>
  <c r="F95" i="26" s="1"/>
  <c r="G95" i="26" s="1"/>
  <c r="M407" i="26"/>
  <c r="N407" i="26" s="1"/>
  <c r="M408" i="26"/>
  <c r="N408" i="26" s="1"/>
  <c r="M409" i="26"/>
  <c r="N409" i="26" s="1"/>
  <c r="M410" i="26"/>
  <c r="N410" i="26" s="1"/>
  <c r="M411" i="26"/>
  <c r="N411" i="26" s="1"/>
  <c r="M412" i="26"/>
  <c r="N412" i="26" s="1"/>
  <c r="M413" i="26"/>
  <c r="N413" i="26" s="1"/>
  <c r="M414" i="26"/>
  <c r="N414" i="26" s="1"/>
  <c r="M415" i="26"/>
  <c r="N415" i="26" s="1"/>
  <c r="F96" i="26" s="1"/>
  <c r="G96" i="26" s="1"/>
  <c r="M416" i="26"/>
  <c r="N416" i="26" s="1"/>
  <c r="M417" i="26"/>
  <c r="N417" i="26" s="1"/>
  <c r="M418" i="26"/>
  <c r="N418" i="26" s="1"/>
  <c r="M419" i="26"/>
  <c r="N419" i="26" s="1"/>
  <c r="M420" i="26"/>
  <c r="N420" i="26" s="1"/>
  <c r="M421" i="26"/>
  <c r="N421" i="26" s="1"/>
  <c r="M422" i="26"/>
  <c r="N422" i="26" s="1"/>
  <c r="M423" i="26"/>
  <c r="N423" i="26" s="1"/>
  <c r="F97" i="26" s="1"/>
  <c r="G97" i="26" s="1"/>
  <c r="M424" i="26"/>
  <c r="N424" i="26" s="1"/>
  <c r="M425" i="26"/>
  <c r="N425" i="26" s="1"/>
  <c r="M426" i="26"/>
  <c r="N426" i="26" s="1"/>
  <c r="M427" i="26"/>
  <c r="N427" i="26" s="1"/>
  <c r="M428" i="26"/>
  <c r="N428" i="26" s="1"/>
  <c r="F98" i="26" s="1"/>
  <c r="G98" i="26" s="1"/>
  <c r="M429" i="26"/>
  <c r="N429" i="26" s="1"/>
  <c r="M430" i="26"/>
  <c r="N430" i="26" s="1"/>
  <c r="M431" i="26"/>
  <c r="N431" i="26" s="1"/>
  <c r="F99" i="26" s="1"/>
  <c r="G99" i="26" s="1"/>
  <c r="M432" i="26"/>
  <c r="N432" i="26" s="1"/>
  <c r="M433" i="26"/>
  <c r="N433" i="26" s="1"/>
  <c r="M434" i="26"/>
  <c r="N434" i="26" s="1"/>
  <c r="M435" i="26"/>
  <c r="N435" i="26" s="1"/>
  <c r="M436" i="26"/>
  <c r="N436" i="26" s="1"/>
  <c r="M437" i="26"/>
  <c r="N437" i="26" s="1"/>
  <c r="F100" i="26" s="1"/>
  <c r="G100" i="26" s="1"/>
  <c r="M438" i="26"/>
  <c r="N438" i="26" s="1"/>
  <c r="M439" i="26"/>
  <c r="N439" i="26" s="1"/>
  <c r="M440" i="26"/>
  <c r="N440" i="26" s="1"/>
  <c r="M441" i="26"/>
  <c r="N441" i="26" s="1"/>
  <c r="M442" i="26"/>
  <c r="N442" i="26" s="1"/>
  <c r="M443" i="26"/>
  <c r="N443" i="26" s="1"/>
  <c r="M444" i="26"/>
  <c r="N444" i="26" s="1"/>
  <c r="M445" i="26"/>
  <c r="N445" i="26" s="1"/>
  <c r="M446" i="26"/>
  <c r="N446" i="26" s="1"/>
  <c r="M447" i="26"/>
  <c r="N447" i="26" s="1"/>
  <c r="M448" i="26"/>
  <c r="N448" i="26" s="1"/>
  <c r="M449" i="26"/>
  <c r="N449" i="26" s="1"/>
  <c r="M450" i="26"/>
  <c r="N450" i="26" s="1"/>
  <c r="M451" i="26"/>
  <c r="N451" i="26" s="1"/>
  <c r="M452" i="26"/>
  <c r="N452" i="26" s="1"/>
  <c r="F101" i="26" s="1"/>
  <c r="G101" i="26" s="1"/>
  <c r="M453" i="26"/>
  <c r="N453" i="26" s="1"/>
  <c r="M454" i="26"/>
  <c r="N454" i="26" s="1"/>
  <c r="M455" i="26"/>
  <c r="N455" i="26" s="1"/>
  <c r="M456" i="26"/>
  <c r="N456" i="26" s="1"/>
  <c r="M457" i="26"/>
  <c r="N457" i="26" s="1"/>
  <c r="M458" i="26"/>
  <c r="N458" i="26" s="1"/>
  <c r="M459" i="26"/>
  <c r="N459" i="26" s="1"/>
  <c r="F102" i="26" s="1"/>
  <c r="G102" i="26" s="1"/>
  <c r="M460" i="26"/>
  <c r="N460" i="26" s="1"/>
  <c r="M461" i="26"/>
  <c r="N461" i="26" s="1"/>
  <c r="F103" i="26" s="1"/>
  <c r="G103" i="26" s="1"/>
  <c r="M462" i="26"/>
  <c r="N462" i="26" s="1"/>
  <c r="M463" i="26"/>
  <c r="N463" i="26" s="1"/>
  <c r="F104" i="26" s="1"/>
  <c r="G104" i="26" s="1"/>
  <c r="M464" i="26"/>
  <c r="N464" i="26" s="1"/>
  <c r="M465" i="26"/>
  <c r="N465" i="26" s="1"/>
  <c r="M466" i="26"/>
  <c r="N466" i="26" s="1"/>
  <c r="F105" i="26" s="1"/>
  <c r="G105" i="26" s="1"/>
  <c r="M467" i="26"/>
  <c r="N467" i="26" s="1"/>
  <c r="F106" i="26" s="1"/>
  <c r="G106" i="26" s="1"/>
  <c r="M468" i="26"/>
  <c r="N468" i="26" s="1"/>
  <c r="F107" i="26" s="1"/>
  <c r="G107" i="26" s="1"/>
  <c r="M469" i="26"/>
  <c r="N469" i="26" s="1"/>
  <c r="M470" i="26"/>
  <c r="N470" i="26" s="1"/>
  <c r="M471" i="26"/>
  <c r="N471" i="26" s="1"/>
  <c r="F108" i="26" s="1"/>
  <c r="G108" i="26" s="1"/>
  <c r="M472" i="26"/>
  <c r="N472" i="26" s="1"/>
  <c r="M473" i="26"/>
  <c r="N473" i="26" s="1"/>
  <c r="M474" i="26"/>
  <c r="N474" i="26" s="1"/>
  <c r="M475" i="26"/>
  <c r="N475" i="26" s="1"/>
  <c r="M476" i="26"/>
  <c r="N476" i="26" s="1"/>
  <c r="M477" i="26"/>
  <c r="N477" i="26" s="1"/>
  <c r="M478" i="26"/>
  <c r="N478" i="26" s="1"/>
  <c r="M479" i="26"/>
  <c r="N479" i="26" s="1"/>
  <c r="F109" i="26" s="1"/>
  <c r="G109" i="26" s="1"/>
  <c r="M480" i="26"/>
  <c r="N480" i="26" s="1"/>
  <c r="F110" i="26" s="1"/>
  <c r="G110" i="26" s="1"/>
  <c r="M481" i="26"/>
  <c r="N481" i="26" s="1"/>
  <c r="M482" i="26"/>
  <c r="N482" i="26" s="1"/>
  <c r="M483" i="26"/>
  <c r="N483" i="26" s="1"/>
  <c r="M484" i="26"/>
  <c r="N484" i="26" s="1"/>
  <c r="F111" i="26" s="1"/>
  <c r="G111" i="26" s="1"/>
  <c r="M485" i="26"/>
  <c r="N485" i="26" s="1"/>
  <c r="M486" i="26"/>
  <c r="N486" i="26" s="1"/>
  <c r="M487" i="26"/>
  <c r="N487" i="26" s="1"/>
  <c r="M488" i="26"/>
  <c r="N488" i="26" s="1"/>
  <c r="M489" i="26"/>
  <c r="N489" i="26" s="1"/>
  <c r="F112" i="26" s="1"/>
  <c r="G112" i="26" s="1"/>
  <c r="M490" i="26"/>
  <c r="N490" i="26" s="1"/>
  <c r="M491" i="26"/>
  <c r="N491" i="26" s="1"/>
  <c r="F113" i="26" s="1"/>
  <c r="G113" i="26" s="1"/>
  <c r="M492" i="26"/>
  <c r="N492" i="26" s="1"/>
  <c r="M493" i="26"/>
  <c r="N493" i="26" s="1"/>
  <c r="M494" i="26"/>
  <c r="N494" i="26" s="1"/>
  <c r="M495" i="26"/>
  <c r="N495" i="26" s="1"/>
  <c r="M496" i="26"/>
  <c r="N496" i="26" s="1"/>
  <c r="M497" i="26"/>
  <c r="N497" i="26" s="1"/>
  <c r="M498" i="26"/>
  <c r="N498" i="26" s="1"/>
  <c r="M499" i="26"/>
  <c r="N499" i="26" s="1"/>
  <c r="F114" i="26" s="1"/>
  <c r="G114" i="26" s="1"/>
  <c r="M500" i="26"/>
  <c r="N500" i="26" s="1"/>
  <c r="M501" i="26"/>
  <c r="N501" i="26" s="1"/>
  <c r="M502" i="26"/>
  <c r="N502" i="26" s="1"/>
  <c r="M503" i="26"/>
  <c r="N503" i="26" s="1"/>
  <c r="M504" i="26"/>
  <c r="N504" i="26" s="1"/>
  <c r="M505" i="26"/>
  <c r="N505" i="26" s="1"/>
  <c r="M506" i="26"/>
  <c r="N506" i="26" s="1"/>
  <c r="M507" i="26"/>
  <c r="N507" i="26" s="1"/>
  <c r="F115" i="26" s="1"/>
  <c r="G115" i="26" s="1"/>
  <c r="M508" i="26"/>
  <c r="N508" i="26" s="1"/>
  <c r="M509" i="26"/>
  <c r="N509" i="26" s="1"/>
  <c r="F116" i="26" s="1"/>
  <c r="G116" i="26" s="1"/>
  <c r="M510" i="26"/>
  <c r="N510" i="26" s="1"/>
  <c r="M511" i="26"/>
  <c r="N511" i="26" s="1"/>
  <c r="M512" i="26"/>
  <c r="N512" i="26" s="1"/>
  <c r="F117" i="26" s="1"/>
  <c r="G117" i="26" s="1"/>
  <c r="M513" i="26"/>
  <c r="N513" i="26" s="1"/>
  <c r="M514" i="26"/>
  <c r="N514" i="26" s="1"/>
  <c r="M515" i="26"/>
  <c r="N515" i="26" s="1"/>
  <c r="M516" i="26"/>
  <c r="N516" i="26" s="1"/>
  <c r="M517" i="26"/>
  <c r="N517" i="26" s="1"/>
  <c r="M518" i="26"/>
  <c r="N518" i="26" s="1"/>
  <c r="M519" i="26"/>
  <c r="N519" i="26" s="1"/>
  <c r="M520" i="26"/>
  <c r="N520" i="26" s="1"/>
  <c r="M521" i="26"/>
  <c r="N521" i="26" s="1"/>
  <c r="M522" i="26"/>
  <c r="N522" i="26" s="1"/>
  <c r="M523" i="26"/>
  <c r="N523" i="26" s="1"/>
  <c r="M524" i="26"/>
  <c r="N524" i="26" s="1"/>
  <c r="M525" i="26"/>
  <c r="N525" i="26" s="1"/>
  <c r="F118" i="26" s="1"/>
  <c r="G118" i="26" s="1"/>
  <c r="M526" i="26"/>
  <c r="N526" i="26" s="1"/>
  <c r="F119" i="26" s="1"/>
  <c r="G119" i="26" s="1"/>
  <c r="M527" i="26"/>
  <c r="N527" i="26" s="1"/>
  <c r="M528" i="26"/>
  <c r="N528" i="26" s="1"/>
  <c r="M529" i="26"/>
  <c r="N529" i="26" s="1"/>
  <c r="M530" i="26"/>
  <c r="N530" i="26" s="1"/>
  <c r="M531" i="26"/>
  <c r="N531" i="26" s="1"/>
  <c r="M532" i="26"/>
  <c r="N532" i="26" s="1"/>
  <c r="M533" i="26"/>
  <c r="N533" i="26" s="1"/>
  <c r="M534" i="26"/>
  <c r="N534" i="26" s="1"/>
  <c r="F120" i="26" s="1"/>
  <c r="G120" i="26" s="1"/>
  <c r="M535" i="26"/>
  <c r="N535" i="26" s="1"/>
  <c r="M536" i="26"/>
  <c r="N536" i="26" s="1"/>
  <c r="F121" i="26" s="1"/>
  <c r="G121" i="26" s="1"/>
  <c r="M537" i="26"/>
  <c r="N537" i="26" s="1"/>
  <c r="M538" i="26"/>
  <c r="N538" i="26" s="1"/>
  <c r="F122" i="26" s="1"/>
  <c r="G122" i="26" s="1"/>
  <c r="M539" i="26"/>
  <c r="N539" i="26" s="1"/>
  <c r="M540" i="26"/>
  <c r="N540" i="26" s="1"/>
  <c r="M541" i="26"/>
  <c r="N541" i="26" s="1"/>
  <c r="M542" i="26"/>
  <c r="N542" i="26" s="1"/>
  <c r="M543" i="26"/>
  <c r="N543" i="26" s="1"/>
  <c r="F123" i="26" s="1"/>
  <c r="G123" i="26" s="1"/>
  <c r="M544" i="26"/>
  <c r="N544" i="26" s="1"/>
  <c r="F124" i="26" s="1"/>
  <c r="G124" i="26" s="1"/>
  <c r="M545" i="26"/>
  <c r="N545" i="26" s="1"/>
  <c r="M546" i="26"/>
  <c r="N546" i="26" s="1"/>
  <c r="F125" i="26" s="1"/>
  <c r="G125" i="26" s="1"/>
  <c r="M547" i="26"/>
  <c r="N547" i="26" s="1"/>
  <c r="M548" i="26"/>
  <c r="N548" i="26" s="1"/>
  <c r="F126" i="26" s="1"/>
  <c r="G126" i="26" s="1"/>
  <c r="M549" i="26"/>
  <c r="N549" i="26" s="1"/>
  <c r="M550" i="26"/>
  <c r="N550" i="26" s="1"/>
  <c r="F127" i="26" s="1"/>
  <c r="G127" i="26" s="1"/>
  <c r="M551" i="26"/>
  <c r="N551" i="26" s="1"/>
  <c r="F128" i="26" s="1"/>
  <c r="G128" i="26" s="1"/>
  <c r="M552" i="26"/>
  <c r="N552" i="26" s="1"/>
  <c r="F129" i="26" s="1"/>
  <c r="G129" i="26" s="1"/>
  <c r="M553" i="26"/>
  <c r="N553" i="26" s="1"/>
  <c r="F130" i="26" s="1"/>
  <c r="G130" i="26" s="1"/>
  <c r="M554" i="26"/>
  <c r="N554" i="26" s="1"/>
  <c r="M555" i="26"/>
  <c r="N555" i="26" s="1"/>
  <c r="M556" i="26"/>
  <c r="N556" i="26" s="1"/>
  <c r="M557" i="26"/>
  <c r="N557" i="26" s="1"/>
  <c r="M558" i="26"/>
  <c r="N558" i="26" s="1"/>
  <c r="M559" i="26"/>
  <c r="N559" i="26" s="1"/>
  <c r="M560" i="26"/>
  <c r="N560" i="26" s="1"/>
  <c r="M561" i="26"/>
  <c r="N561" i="26" s="1"/>
  <c r="M562" i="26"/>
  <c r="N562" i="26" s="1"/>
  <c r="M563" i="26"/>
  <c r="N563" i="26" s="1"/>
  <c r="M564" i="26"/>
  <c r="N564" i="26" s="1"/>
  <c r="M565" i="26"/>
  <c r="N565" i="26" s="1"/>
  <c r="M566" i="26"/>
  <c r="N566" i="26" s="1"/>
  <c r="M567" i="26"/>
  <c r="N567" i="26" s="1"/>
  <c r="F131" i="26" s="1"/>
  <c r="G131" i="26" s="1"/>
  <c r="M568" i="26"/>
  <c r="N568" i="26" s="1"/>
  <c r="M569" i="26"/>
  <c r="N569" i="26" s="1"/>
  <c r="M570" i="26"/>
  <c r="N570" i="26" s="1"/>
  <c r="M571" i="26"/>
  <c r="N571" i="26" s="1"/>
  <c r="M572" i="26"/>
  <c r="N572" i="26" s="1"/>
  <c r="M573" i="26"/>
  <c r="N573" i="26" s="1"/>
  <c r="M574" i="26"/>
  <c r="N574" i="26" s="1"/>
  <c r="M575" i="26"/>
  <c r="N575" i="26" s="1"/>
  <c r="M576" i="26"/>
  <c r="N576" i="26" s="1"/>
  <c r="M577" i="26"/>
  <c r="N577" i="26" s="1"/>
  <c r="F132" i="26" s="1"/>
  <c r="G132" i="26" s="1"/>
  <c r="M578" i="26"/>
  <c r="N578" i="26" s="1"/>
  <c r="M579" i="26"/>
  <c r="N579" i="26" s="1"/>
  <c r="M580" i="26"/>
  <c r="N580" i="26" s="1"/>
  <c r="M581" i="26"/>
  <c r="N581" i="26" s="1"/>
  <c r="M582" i="26"/>
  <c r="N582" i="26" s="1"/>
  <c r="M583" i="26"/>
  <c r="N583" i="26" s="1"/>
  <c r="M584" i="26"/>
  <c r="N584" i="26" s="1"/>
  <c r="F133" i="26" s="1"/>
  <c r="G133" i="26" s="1"/>
  <c r="M585" i="26"/>
  <c r="N585" i="26" s="1"/>
  <c r="F134" i="26" s="1"/>
  <c r="G134" i="26" s="1"/>
  <c r="M586" i="26"/>
  <c r="N586" i="26" s="1"/>
  <c r="F135" i="26" s="1"/>
  <c r="G135" i="26" s="1"/>
  <c r="M587" i="26"/>
  <c r="N587" i="26" s="1"/>
  <c r="M588" i="26"/>
  <c r="N588" i="26" s="1"/>
  <c r="M589" i="26"/>
  <c r="N589" i="26" s="1"/>
  <c r="M590" i="26"/>
  <c r="N590" i="26" s="1"/>
  <c r="M591" i="26"/>
  <c r="N591" i="26" s="1"/>
  <c r="M592" i="26"/>
  <c r="N592" i="26" s="1"/>
  <c r="F136" i="26" s="1"/>
  <c r="G136" i="26" s="1"/>
  <c r="M593" i="26"/>
  <c r="N593" i="26" s="1"/>
  <c r="M594" i="26"/>
  <c r="N594" i="26" s="1"/>
  <c r="F137" i="26" s="1"/>
  <c r="G137" i="26" s="1"/>
  <c r="M595" i="26"/>
  <c r="N595" i="26" s="1"/>
  <c r="M596" i="26"/>
  <c r="N596" i="26" s="1"/>
  <c r="M597" i="26"/>
  <c r="N597" i="26" s="1"/>
  <c r="M598" i="26"/>
  <c r="N598" i="26" s="1"/>
  <c r="M599" i="26"/>
  <c r="N599" i="26" s="1"/>
  <c r="M600" i="26"/>
  <c r="N600" i="26" s="1"/>
  <c r="M601" i="26"/>
  <c r="N601" i="26" s="1"/>
  <c r="M602" i="26"/>
  <c r="N602" i="26" s="1"/>
  <c r="M603" i="26"/>
  <c r="N603" i="26" s="1"/>
  <c r="M604" i="26"/>
  <c r="N604" i="26" s="1"/>
  <c r="M605" i="26"/>
  <c r="N605" i="26" s="1"/>
  <c r="F138" i="26" s="1"/>
  <c r="G138" i="26" s="1"/>
  <c r="M606" i="26"/>
  <c r="N606" i="26" s="1"/>
  <c r="M607" i="26"/>
  <c r="N607" i="26" s="1"/>
  <c r="F139" i="26" s="1"/>
  <c r="G139" i="26" s="1"/>
  <c r="M608" i="26"/>
  <c r="N608" i="26" s="1"/>
  <c r="M609" i="26"/>
  <c r="N609" i="26" s="1"/>
  <c r="M610" i="26"/>
  <c r="N610" i="26" s="1"/>
  <c r="M611" i="26"/>
  <c r="N611" i="26" s="1"/>
  <c r="F140" i="26" s="1"/>
  <c r="G140" i="26" s="1"/>
  <c r="M612" i="26"/>
  <c r="N612" i="26" s="1"/>
  <c r="M613" i="26"/>
  <c r="N613" i="26" s="1"/>
  <c r="F141" i="26" s="1"/>
  <c r="G141" i="26" s="1"/>
  <c r="M614" i="26"/>
  <c r="N614" i="26" s="1"/>
  <c r="M615" i="26"/>
  <c r="N615" i="26" s="1"/>
  <c r="F142" i="26" s="1"/>
  <c r="G142" i="26" s="1"/>
  <c r="M616" i="26"/>
  <c r="N616" i="26" s="1"/>
  <c r="M617" i="26"/>
  <c r="N617" i="26" s="1"/>
  <c r="M618" i="26"/>
  <c r="N618" i="26" s="1"/>
  <c r="M619" i="26"/>
  <c r="N619" i="26" s="1"/>
  <c r="M620" i="26"/>
  <c r="N620" i="26" s="1"/>
  <c r="M621" i="26"/>
  <c r="N621" i="26" s="1"/>
  <c r="F143" i="26" s="1"/>
  <c r="G143" i="26" s="1"/>
  <c r="M622" i="26"/>
  <c r="N622" i="26" s="1"/>
  <c r="M623" i="26"/>
  <c r="N623" i="26" s="1"/>
  <c r="F144" i="26" s="1"/>
  <c r="G144" i="26" s="1"/>
  <c r="M624" i="26"/>
  <c r="N624" i="26" s="1"/>
  <c r="F145" i="26" s="1"/>
  <c r="G145" i="26" s="1"/>
  <c r="M625" i="26"/>
  <c r="N625" i="26" s="1"/>
  <c r="M626" i="26"/>
  <c r="N626" i="26" s="1"/>
  <c r="M627" i="26"/>
  <c r="N627" i="26" s="1"/>
  <c r="M628" i="26"/>
  <c r="N628" i="26" s="1"/>
  <c r="M629" i="26"/>
  <c r="N629" i="26" s="1"/>
  <c r="M630" i="26"/>
  <c r="N630" i="26" s="1"/>
  <c r="F146" i="26" s="1"/>
  <c r="G146" i="26" s="1"/>
  <c r="M631" i="26"/>
  <c r="N631" i="26" s="1"/>
  <c r="F147" i="26" s="1"/>
  <c r="G147" i="26" s="1"/>
  <c r="M632" i="26"/>
  <c r="N632" i="26" s="1"/>
  <c r="M633" i="26"/>
  <c r="N633" i="26" s="1"/>
  <c r="F148" i="26" s="1"/>
  <c r="G148" i="26" s="1"/>
  <c r="M634" i="26"/>
  <c r="N634" i="26" s="1"/>
  <c r="F149" i="26" s="1"/>
  <c r="G149" i="26" s="1"/>
  <c r="M635" i="26"/>
  <c r="N635" i="26" s="1"/>
  <c r="M636" i="26"/>
  <c r="N636" i="26" s="1"/>
  <c r="M637" i="26"/>
  <c r="N637" i="26" s="1"/>
  <c r="M638" i="26"/>
  <c r="N638" i="26" s="1"/>
  <c r="M639" i="26"/>
  <c r="N639" i="26" s="1"/>
  <c r="M640" i="26"/>
  <c r="N640" i="26" s="1"/>
  <c r="M641" i="26"/>
  <c r="N641" i="26" s="1"/>
  <c r="M642" i="26"/>
  <c r="N642" i="26" s="1"/>
  <c r="M643" i="26"/>
  <c r="N643" i="26" s="1"/>
  <c r="F150" i="26" s="1"/>
  <c r="G150" i="26" s="1"/>
  <c r="M644" i="26"/>
  <c r="N644" i="26" s="1"/>
  <c r="M645" i="26"/>
  <c r="N645" i="26" s="1"/>
  <c r="M646" i="26"/>
  <c r="N646" i="26" s="1"/>
  <c r="M647" i="26"/>
  <c r="N647" i="26" s="1"/>
  <c r="M648" i="26"/>
  <c r="N648" i="26" s="1"/>
  <c r="M649" i="26"/>
  <c r="N649" i="26" s="1"/>
  <c r="M650" i="26"/>
  <c r="N650" i="26" s="1"/>
  <c r="M651" i="26"/>
  <c r="N651" i="26" s="1"/>
  <c r="M652" i="26"/>
  <c r="N652" i="26" s="1"/>
  <c r="F151" i="26" s="1"/>
  <c r="G151" i="26" s="1"/>
  <c r="M653" i="26"/>
  <c r="N653" i="26" s="1"/>
  <c r="M654" i="26"/>
  <c r="N654" i="26" s="1"/>
  <c r="M655" i="26"/>
  <c r="N655" i="26" s="1"/>
  <c r="F152" i="26" s="1"/>
  <c r="G152" i="26" s="1"/>
  <c r="M656" i="26"/>
  <c r="N656" i="26" s="1"/>
  <c r="F153" i="26" s="1"/>
  <c r="G153" i="26" s="1"/>
  <c r="M657" i="26"/>
  <c r="N657" i="26" s="1"/>
  <c r="F154" i="26" s="1"/>
  <c r="G154" i="26" s="1"/>
  <c r="M658" i="26"/>
  <c r="N658" i="26" s="1"/>
  <c r="M659" i="26"/>
  <c r="N659" i="26" s="1"/>
  <c r="F155" i="26" s="1"/>
  <c r="G155" i="26" s="1"/>
  <c r="M660" i="26"/>
  <c r="N660" i="26" s="1"/>
  <c r="F156" i="26" s="1"/>
  <c r="G156" i="26" s="1"/>
  <c r="M661" i="26"/>
  <c r="N661" i="26" s="1"/>
  <c r="M662" i="26"/>
  <c r="N662" i="26" s="1"/>
  <c r="M663" i="26"/>
  <c r="N663" i="26" s="1"/>
  <c r="M664" i="26"/>
  <c r="N664" i="26" s="1"/>
  <c r="F157" i="26" s="1"/>
  <c r="G157" i="26" s="1"/>
  <c r="M665" i="26"/>
  <c r="N665" i="26" s="1"/>
  <c r="F158" i="26" s="1"/>
  <c r="G158" i="26" s="1"/>
  <c r="M666" i="26"/>
  <c r="N666" i="26" s="1"/>
  <c r="M667" i="26"/>
  <c r="N667" i="26" s="1"/>
  <c r="M668" i="26"/>
  <c r="N668" i="26" s="1"/>
  <c r="M669" i="26"/>
  <c r="N669" i="26" s="1"/>
  <c r="M670" i="26"/>
  <c r="N670" i="26" s="1"/>
  <c r="M671" i="26"/>
  <c r="N671" i="26" s="1"/>
  <c r="M672" i="26"/>
  <c r="N672" i="26" s="1"/>
  <c r="M673" i="26"/>
  <c r="N673" i="26" s="1"/>
  <c r="M674" i="26"/>
  <c r="N674" i="26" s="1"/>
  <c r="M675" i="26"/>
  <c r="N675" i="26" s="1"/>
  <c r="M676" i="26"/>
  <c r="N676" i="26" s="1"/>
  <c r="M677" i="26"/>
  <c r="N677" i="26" s="1"/>
  <c r="M678" i="26"/>
  <c r="N678" i="26" s="1"/>
  <c r="M679" i="26"/>
  <c r="N679" i="26" s="1"/>
  <c r="F159" i="26" s="1"/>
  <c r="G159" i="26" s="1"/>
  <c r="M680" i="26"/>
  <c r="N680" i="26" s="1"/>
  <c r="M681" i="26"/>
  <c r="N681" i="26" s="1"/>
  <c r="F160" i="26" s="1"/>
  <c r="G160" i="26" s="1"/>
  <c r="M682" i="26"/>
  <c r="N682" i="26" s="1"/>
  <c r="M683" i="26"/>
  <c r="N683" i="26" s="1"/>
  <c r="F161" i="26" s="1"/>
  <c r="G161" i="26" s="1"/>
  <c r="M684" i="26"/>
  <c r="N684" i="26" s="1"/>
  <c r="M685" i="26"/>
  <c r="N685" i="26" s="1"/>
  <c r="M686" i="26"/>
  <c r="N686" i="26" s="1"/>
  <c r="M687" i="26"/>
  <c r="N687" i="26" s="1"/>
  <c r="M688" i="26"/>
  <c r="N688" i="26" s="1"/>
  <c r="F162" i="26" s="1"/>
  <c r="G162" i="26" s="1"/>
  <c r="M689" i="26"/>
  <c r="N689" i="26" s="1"/>
  <c r="M690" i="26"/>
  <c r="N690" i="26" s="1"/>
  <c r="M691" i="26"/>
  <c r="N691" i="26" s="1"/>
  <c r="M692" i="26"/>
  <c r="N692" i="26" s="1"/>
  <c r="M693" i="26"/>
  <c r="N693" i="26" s="1"/>
  <c r="M694" i="26"/>
  <c r="N694" i="26" s="1"/>
  <c r="M695" i="26"/>
  <c r="N695" i="26" s="1"/>
  <c r="M696" i="26"/>
  <c r="N696" i="26" s="1"/>
  <c r="M697" i="26"/>
  <c r="N697" i="26" s="1"/>
  <c r="M698" i="26"/>
  <c r="N698" i="26" s="1"/>
  <c r="M699" i="26"/>
  <c r="N699" i="26" s="1"/>
  <c r="F163" i="26" s="1"/>
  <c r="G163" i="26" s="1"/>
  <c r="M700" i="26"/>
  <c r="N700" i="26" s="1"/>
  <c r="M701" i="26"/>
  <c r="N701" i="26" s="1"/>
  <c r="M702" i="26"/>
  <c r="N702" i="26" s="1"/>
  <c r="M703" i="26"/>
  <c r="N703" i="26" s="1"/>
  <c r="M704" i="26"/>
  <c r="N704" i="26" s="1"/>
  <c r="M705" i="26"/>
  <c r="N705" i="26" s="1"/>
  <c r="M706" i="26"/>
  <c r="N706" i="26" s="1"/>
  <c r="M707" i="26"/>
  <c r="N707" i="26" s="1"/>
  <c r="M708" i="26"/>
  <c r="N708" i="26" s="1"/>
  <c r="M709" i="26"/>
  <c r="N709" i="26" s="1"/>
  <c r="M710" i="26"/>
  <c r="N710" i="26" s="1"/>
  <c r="M711" i="26"/>
  <c r="N711" i="26" s="1"/>
  <c r="M712" i="26"/>
  <c r="N712" i="26" s="1"/>
  <c r="M713" i="26"/>
  <c r="N713" i="26" s="1"/>
  <c r="M714" i="26"/>
  <c r="N714" i="26" s="1"/>
  <c r="M715" i="26"/>
  <c r="N715" i="26" s="1"/>
  <c r="M716" i="26"/>
  <c r="N716" i="26" s="1"/>
  <c r="M717" i="26"/>
  <c r="N717" i="26" s="1"/>
  <c r="F164" i="26" s="1"/>
  <c r="G164" i="26" s="1"/>
  <c r="M718" i="26"/>
  <c r="N718" i="26" s="1"/>
  <c r="M719" i="26"/>
  <c r="N719" i="26" s="1"/>
  <c r="M720" i="26"/>
  <c r="N720" i="26" s="1"/>
  <c r="M721" i="26"/>
  <c r="N721" i="26" s="1"/>
  <c r="M722" i="26"/>
  <c r="N722" i="26" s="1"/>
  <c r="M723" i="26"/>
  <c r="N723" i="26" s="1"/>
  <c r="M724" i="26"/>
  <c r="N724" i="26" s="1"/>
  <c r="F165" i="26" s="1"/>
  <c r="G165" i="26" s="1"/>
  <c r="M725" i="26"/>
  <c r="N725" i="26" s="1"/>
  <c r="M726" i="26"/>
  <c r="N726" i="26" s="1"/>
  <c r="M727" i="26"/>
  <c r="N727" i="26" s="1"/>
  <c r="F166" i="26" s="1"/>
  <c r="G166" i="26" s="1"/>
  <c r="M728" i="26"/>
  <c r="N728" i="26" s="1"/>
  <c r="M729" i="26"/>
  <c r="N729" i="26" s="1"/>
  <c r="M730" i="26"/>
  <c r="N730" i="26" s="1"/>
  <c r="M731" i="26"/>
  <c r="N731" i="26" s="1"/>
  <c r="M732" i="26"/>
  <c r="N732" i="26" s="1"/>
  <c r="M733" i="26"/>
  <c r="N733" i="26" s="1"/>
  <c r="M734" i="26"/>
  <c r="N734" i="26" s="1"/>
  <c r="M735" i="26"/>
  <c r="N735" i="26" s="1"/>
  <c r="M736" i="26"/>
  <c r="N736" i="26" s="1"/>
  <c r="M737" i="26"/>
  <c r="N737" i="26" s="1"/>
  <c r="M738" i="26"/>
  <c r="N738" i="26" s="1"/>
  <c r="M739" i="26"/>
  <c r="N739" i="26" s="1"/>
  <c r="M740" i="26"/>
  <c r="N740" i="26" s="1"/>
  <c r="F167" i="26" s="1"/>
  <c r="G167" i="26" s="1"/>
  <c r="M741" i="26"/>
  <c r="N741" i="26" s="1"/>
  <c r="F168" i="26" s="1"/>
  <c r="G168" i="26" s="1"/>
  <c r="M742" i="26"/>
  <c r="N742" i="26" s="1"/>
  <c r="F169" i="26" s="1"/>
  <c r="G169" i="26" s="1"/>
  <c r="M743" i="26"/>
  <c r="N743" i="26" s="1"/>
  <c r="F170" i="26" s="1"/>
  <c r="G170" i="26" s="1"/>
  <c r="M744" i="26"/>
  <c r="N744" i="26" s="1"/>
  <c r="F171" i="26" s="1"/>
  <c r="G171" i="26" s="1"/>
  <c r="M745" i="26"/>
  <c r="N745" i="26" s="1"/>
  <c r="M746" i="26"/>
  <c r="N746" i="26" s="1"/>
  <c r="M747" i="26"/>
  <c r="N747" i="26" s="1"/>
  <c r="M748" i="26"/>
  <c r="N748" i="26" s="1"/>
  <c r="M749" i="26"/>
  <c r="N749" i="26" s="1"/>
  <c r="M750" i="26"/>
  <c r="N750" i="26" s="1"/>
  <c r="M751" i="26"/>
  <c r="N751" i="26" s="1"/>
  <c r="M752" i="26"/>
  <c r="N752" i="26" s="1"/>
  <c r="M753" i="26"/>
  <c r="N753" i="26" s="1"/>
  <c r="M754" i="26"/>
  <c r="N754" i="26" s="1"/>
  <c r="M755" i="26"/>
  <c r="N755" i="26" s="1"/>
  <c r="M756" i="26"/>
  <c r="N756" i="26" s="1"/>
  <c r="M757" i="26"/>
  <c r="N757" i="26" s="1"/>
  <c r="M758" i="26"/>
  <c r="N758" i="26" s="1"/>
  <c r="M759" i="26"/>
  <c r="N759" i="26" s="1"/>
  <c r="M760" i="26"/>
  <c r="N760" i="26" s="1"/>
  <c r="M761" i="26"/>
  <c r="N761" i="26" s="1"/>
  <c r="M762" i="26"/>
  <c r="N762" i="26" s="1"/>
  <c r="F172" i="26" s="1"/>
  <c r="G172" i="26" s="1"/>
  <c r="M763" i="26"/>
  <c r="N763" i="26" s="1"/>
  <c r="M764" i="26"/>
  <c r="N764" i="26" s="1"/>
  <c r="M765" i="26"/>
  <c r="N765" i="26" s="1"/>
  <c r="M766" i="26"/>
  <c r="N766" i="26" s="1"/>
  <c r="M767" i="26"/>
  <c r="N767" i="26" s="1"/>
  <c r="M768" i="26"/>
  <c r="N768" i="26" s="1"/>
  <c r="M769" i="26"/>
  <c r="N769" i="26" s="1"/>
  <c r="M770" i="26"/>
  <c r="N770" i="26" s="1"/>
  <c r="M771" i="26"/>
  <c r="N771" i="26" s="1"/>
  <c r="M772" i="26"/>
  <c r="N772" i="26" s="1"/>
  <c r="M773" i="26"/>
  <c r="N773" i="26" s="1"/>
  <c r="M774" i="26"/>
  <c r="N774" i="26" s="1"/>
  <c r="M775" i="26"/>
  <c r="N775" i="26" s="1"/>
  <c r="M776" i="26"/>
  <c r="N776" i="26" s="1"/>
  <c r="M777" i="26"/>
  <c r="N777" i="26" s="1"/>
  <c r="M778" i="26"/>
  <c r="N778" i="26" s="1"/>
  <c r="M779" i="26"/>
  <c r="N779" i="26" s="1"/>
  <c r="M780" i="26"/>
  <c r="N780" i="26" s="1"/>
  <c r="M781" i="26"/>
  <c r="N781" i="26" s="1"/>
  <c r="M782" i="26"/>
  <c r="N782" i="26" s="1"/>
  <c r="M783" i="26"/>
  <c r="N783" i="26" s="1"/>
  <c r="M784" i="26"/>
  <c r="N784" i="26" s="1"/>
  <c r="M785" i="26"/>
  <c r="N785" i="26" s="1"/>
  <c r="F173" i="26" s="1"/>
  <c r="G173" i="26" s="1"/>
  <c r="M786" i="26"/>
  <c r="N786" i="26" s="1"/>
  <c r="M787" i="26"/>
  <c r="N787" i="26" s="1"/>
  <c r="M788" i="26"/>
  <c r="N788" i="26" s="1"/>
  <c r="M789" i="26"/>
  <c r="N789" i="26" s="1"/>
  <c r="M790" i="26"/>
  <c r="N790" i="26" s="1"/>
  <c r="M791" i="26"/>
  <c r="N791" i="26" s="1"/>
  <c r="M792" i="26"/>
  <c r="N792" i="26" s="1"/>
  <c r="M793" i="26"/>
  <c r="N793" i="26" s="1"/>
  <c r="M794" i="26"/>
  <c r="N794" i="26" s="1"/>
  <c r="M795" i="26"/>
  <c r="N795" i="26" s="1"/>
  <c r="F174" i="26" s="1"/>
  <c r="G174" i="26" s="1"/>
  <c r="M796" i="26"/>
  <c r="N796" i="26" s="1"/>
  <c r="F175" i="26" s="1"/>
  <c r="G175" i="26" s="1"/>
  <c r="M797" i="26"/>
  <c r="N797" i="26" s="1"/>
  <c r="M798" i="26"/>
  <c r="N798" i="26" s="1"/>
  <c r="M799" i="26"/>
  <c r="N799" i="26" s="1"/>
  <c r="M800" i="26"/>
  <c r="N800" i="26" s="1"/>
  <c r="M801" i="26"/>
  <c r="N801" i="26" s="1"/>
  <c r="M802" i="26"/>
  <c r="N802" i="26" s="1"/>
  <c r="M803" i="26"/>
  <c r="N803" i="26" s="1"/>
  <c r="M804" i="26"/>
  <c r="N804" i="26" s="1"/>
  <c r="M805" i="26"/>
  <c r="N805" i="26" s="1"/>
  <c r="M806" i="26"/>
  <c r="N806" i="26" s="1"/>
  <c r="M807" i="26"/>
  <c r="N807" i="26" s="1"/>
  <c r="M808" i="26"/>
  <c r="N808" i="26" s="1"/>
  <c r="M809" i="26"/>
  <c r="N809" i="26" s="1"/>
  <c r="M810" i="26"/>
  <c r="N810" i="26" s="1"/>
  <c r="M811" i="26"/>
  <c r="N811" i="26" s="1"/>
  <c r="M812" i="26"/>
  <c r="N812" i="26" s="1"/>
  <c r="M813" i="26"/>
  <c r="N813" i="26" s="1"/>
  <c r="M814" i="26"/>
  <c r="N814" i="26" s="1"/>
  <c r="F176" i="26" s="1"/>
  <c r="G176" i="26" s="1"/>
  <c r="M815" i="26"/>
  <c r="N815" i="26" s="1"/>
  <c r="M816" i="26"/>
  <c r="N816" i="26" s="1"/>
  <c r="M817" i="26"/>
  <c r="N817" i="26" s="1"/>
  <c r="M818" i="26"/>
  <c r="N818" i="26" s="1"/>
  <c r="M819" i="26"/>
  <c r="N819" i="26" s="1"/>
  <c r="M820" i="26"/>
  <c r="N820" i="26" s="1"/>
  <c r="M821" i="26"/>
  <c r="N821" i="26" s="1"/>
  <c r="M822" i="26"/>
  <c r="N822" i="26" s="1"/>
  <c r="M823" i="26"/>
  <c r="N823" i="26" s="1"/>
  <c r="M824" i="26"/>
  <c r="N824" i="26" s="1"/>
  <c r="M825" i="26"/>
  <c r="N825" i="26" s="1"/>
  <c r="M826" i="26"/>
  <c r="N826" i="26" s="1"/>
  <c r="M827" i="26"/>
  <c r="N827" i="26" s="1"/>
  <c r="M828" i="26"/>
  <c r="N828" i="26" s="1"/>
  <c r="M829" i="26"/>
  <c r="N829" i="26" s="1"/>
  <c r="M830" i="26"/>
  <c r="N830" i="26" s="1"/>
  <c r="M831" i="26"/>
  <c r="N831" i="26" s="1"/>
  <c r="M832" i="26"/>
  <c r="N832" i="26" s="1"/>
  <c r="F177" i="26" s="1"/>
  <c r="G177" i="26" s="1"/>
  <c r="M833" i="26"/>
  <c r="N833" i="26" s="1"/>
  <c r="M834" i="26"/>
  <c r="N834" i="26" s="1"/>
  <c r="M835" i="26"/>
  <c r="N835" i="26" s="1"/>
  <c r="F178" i="26" s="1"/>
  <c r="G178" i="26" s="1"/>
  <c r="M836" i="26"/>
  <c r="N836" i="26" s="1"/>
  <c r="F179" i="26" s="1"/>
  <c r="G179" i="26" s="1"/>
  <c r="M837" i="26"/>
  <c r="N837" i="26" s="1"/>
  <c r="F180" i="26" s="1"/>
  <c r="G180" i="26" s="1"/>
  <c r="M838" i="26"/>
  <c r="N838" i="26" s="1"/>
  <c r="F181" i="26" s="1"/>
  <c r="G181" i="26" s="1"/>
  <c r="M839" i="26"/>
  <c r="N839" i="26" s="1"/>
  <c r="M840" i="26"/>
  <c r="N840" i="26" s="1"/>
  <c r="F182" i="26" s="1"/>
  <c r="G182" i="26" s="1"/>
  <c r="M841" i="26"/>
  <c r="N841" i="26" s="1"/>
  <c r="M842" i="26"/>
  <c r="N842" i="26" s="1"/>
  <c r="M843" i="26"/>
  <c r="N843" i="26" s="1"/>
  <c r="M844" i="26"/>
  <c r="N844" i="26" s="1"/>
  <c r="F183" i="26" s="1"/>
  <c r="G183" i="26" s="1"/>
  <c r="M845" i="26"/>
  <c r="N845" i="26" s="1"/>
  <c r="M846" i="26"/>
  <c r="N846" i="26" s="1"/>
  <c r="M847" i="26"/>
  <c r="N847" i="26" s="1"/>
  <c r="M848" i="26"/>
  <c r="N848" i="26" s="1"/>
  <c r="M849" i="26"/>
  <c r="N849" i="26" s="1"/>
  <c r="M850" i="26"/>
  <c r="N850" i="26" s="1"/>
  <c r="M851" i="26"/>
  <c r="N851" i="26" s="1"/>
  <c r="M852" i="26"/>
  <c r="N852" i="26" s="1"/>
  <c r="M853" i="26"/>
  <c r="N853" i="26" s="1"/>
  <c r="M854" i="26"/>
  <c r="N854" i="26" s="1"/>
  <c r="M855" i="26"/>
  <c r="N855" i="26" s="1"/>
  <c r="M856" i="26"/>
  <c r="N856" i="26" s="1"/>
  <c r="M857" i="26"/>
  <c r="N857" i="26" s="1"/>
  <c r="M858" i="26"/>
  <c r="N858" i="26" s="1"/>
  <c r="F185" i="26" s="1"/>
  <c r="G185" i="26" s="1"/>
  <c r="M859" i="26"/>
  <c r="N859" i="26" s="1"/>
  <c r="F184" i="26" s="1"/>
  <c r="G184" i="26" s="1"/>
  <c r="M860" i="26"/>
  <c r="N860" i="26" s="1"/>
  <c r="M861" i="26"/>
  <c r="N861" i="26" s="1"/>
  <c r="F186" i="26" s="1"/>
  <c r="G186" i="26" s="1"/>
  <c r="M862" i="26"/>
  <c r="N862" i="26" s="1"/>
  <c r="M863" i="26"/>
  <c r="N863" i="26" s="1"/>
  <c r="M864" i="26"/>
  <c r="N864" i="26" s="1"/>
  <c r="M865" i="26"/>
  <c r="N865" i="26" s="1"/>
  <c r="F187" i="26" s="1"/>
  <c r="G187" i="26" s="1"/>
  <c r="M866" i="26"/>
  <c r="N866" i="26" s="1"/>
  <c r="M867" i="26"/>
  <c r="N867" i="26" s="1"/>
  <c r="M868" i="26"/>
  <c r="N868" i="26" s="1"/>
  <c r="M869" i="26"/>
  <c r="N869" i="26" s="1"/>
  <c r="M870" i="26"/>
  <c r="N870" i="26" s="1"/>
  <c r="M871" i="26"/>
  <c r="N871" i="26" s="1"/>
  <c r="M872" i="26"/>
  <c r="N872" i="26" s="1"/>
  <c r="M873" i="26"/>
  <c r="N873" i="26" s="1"/>
  <c r="M874" i="26"/>
  <c r="N874" i="26" s="1"/>
  <c r="M875" i="26"/>
  <c r="N875" i="26" s="1"/>
  <c r="F188" i="26" s="1"/>
  <c r="G188" i="26" s="1"/>
  <c r="M876" i="26"/>
  <c r="N876" i="26" s="1"/>
  <c r="M877" i="26"/>
  <c r="N877" i="26" s="1"/>
  <c r="M878" i="26"/>
  <c r="N878" i="26" s="1"/>
  <c r="M879" i="26"/>
  <c r="N879" i="26" s="1"/>
  <c r="M880" i="26"/>
  <c r="N880" i="26" s="1"/>
  <c r="M881" i="26"/>
  <c r="N881" i="26" s="1"/>
  <c r="M882" i="26"/>
  <c r="N882" i="26" s="1"/>
  <c r="M883" i="26"/>
  <c r="N883" i="26" s="1"/>
  <c r="F189" i="26" s="1"/>
  <c r="G189" i="26" s="1"/>
  <c r="M884" i="26"/>
  <c r="N884" i="26" s="1"/>
  <c r="F190" i="26" s="1"/>
  <c r="G190" i="26" s="1"/>
  <c r="M885" i="26"/>
  <c r="N885" i="26" s="1"/>
  <c r="M886" i="26"/>
  <c r="N886" i="26" s="1"/>
  <c r="F191" i="26" s="1"/>
  <c r="G191" i="26" s="1"/>
  <c r="M887" i="26"/>
  <c r="N887" i="26" s="1"/>
  <c r="M888" i="26"/>
  <c r="N888" i="26" s="1"/>
  <c r="M889" i="26"/>
  <c r="N889" i="26" s="1"/>
  <c r="M890" i="26"/>
  <c r="N890" i="26" s="1"/>
  <c r="M891" i="26"/>
  <c r="N891" i="26" s="1"/>
  <c r="F192" i="26" s="1"/>
  <c r="G192" i="26" s="1"/>
  <c r="M892" i="26"/>
  <c r="N892" i="26" s="1"/>
  <c r="F193" i="26" s="1"/>
  <c r="G193" i="26" s="1"/>
  <c r="M893" i="26"/>
  <c r="N893" i="26" s="1"/>
  <c r="M894" i="26"/>
  <c r="N894" i="26" s="1"/>
  <c r="M895" i="26"/>
  <c r="N895" i="26" s="1"/>
  <c r="M896" i="26"/>
  <c r="N896" i="26" s="1"/>
  <c r="F194" i="26" s="1"/>
  <c r="G194" i="26" s="1"/>
  <c r="M897" i="26"/>
  <c r="N897" i="26" s="1"/>
  <c r="F195" i="26" s="1"/>
  <c r="G195" i="26" s="1"/>
  <c r="M898" i="26"/>
  <c r="N898" i="26" s="1"/>
  <c r="M899" i="26"/>
  <c r="N899" i="26" s="1"/>
  <c r="M900" i="26"/>
  <c r="N900" i="26" s="1"/>
  <c r="M901" i="26"/>
  <c r="N901" i="26" s="1"/>
  <c r="F196" i="26" s="1"/>
  <c r="G196" i="26" s="1"/>
  <c r="M902" i="26"/>
  <c r="N902" i="26" s="1"/>
  <c r="M903" i="26"/>
  <c r="N903" i="26" s="1"/>
  <c r="F197" i="26" s="1"/>
  <c r="G197" i="26" s="1"/>
  <c r="M904" i="26"/>
  <c r="N904" i="26" s="1"/>
  <c r="M905" i="26"/>
  <c r="N905" i="26" s="1"/>
  <c r="F198" i="26" s="1"/>
  <c r="G198" i="26" s="1"/>
  <c r="M906" i="26"/>
  <c r="N906" i="26" s="1"/>
  <c r="F199" i="26" s="1"/>
  <c r="G199" i="26" s="1"/>
  <c r="M907" i="26"/>
  <c r="N907" i="26" s="1"/>
  <c r="M908" i="26"/>
  <c r="N908" i="26" s="1"/>
  <c r="M909" i="26"/>
  <c r="N909" i="26" s="1"/>
  <c r="M910" i="26"/>
  <c r="N910" i="26" s="1"/>
  <c r="M911" i="26"/>
  <c r="N911" i="26" s="1"/>
  <c r="M912" i="26"/>
  <c r="N912" i="26" s="1"/>
  <c r="M913" i="26"/>
  <c r="N913" i="26" s="1"/>
  <c r="M914" i="26"/>
  <c r="N914" i="26" s="1"/>
  <c r="M915" i="26"/>
  <c r="N915" i="26" s="1"/>
  <c r="M916" i="26"/>
  <c r="N916" i="26" s="1"/>
  <c r="F200" i="26" s="1"/>
  <c r="G200" i="26" s="1"/>
  <c r="M917" i="26"/>
  <c r="N917" i="26" s="1"/>
  <c r="M918" i="26"/>
  <c r="N918" i="26" s="1"/>
  <c r="M919" i="26"/>
  <c r="N919" i="26" s="1"/>
  <c r="M920" i="26"/>
  <c r="N920" i="26" s="1"/>
  <c r="M921" i="26"/>
  <c r="N921" i="26" s="1"/>
  <c r="F201" i="26" s="1"/>
  <c r="G201" i="26" s="1"/>
  <c r="M922" i="26"/>
  <c r="N922" i="26" s="1"/>
  <c r="M923" i="26"/>
  <c r="N923" i="26" s="1"/>
  <c r="M924" i="26"/>
  <c r="N924" i="26" s="1"/>
  <c r="F202" i="26" s="1"/>
  <c r="G202" i="26" s="1"/>
  <c r="M925" i="26"/>
  <c r="N925" i="26" s="1"/>
  <c r="M926" i="26"/>
  <c r="N926" i="26" s="1"/>
  <c r="M927" i="26"/>
  <c r="N927" i="26" s="1"/>
  <c r="F203" i="26" s="1"/>
  <c r="G203" i="26" s="1"/>
  <c r="M928" i="26"/>
  <c r="N928" i="26" s="1"/>
  <c r="M929" i="26"/>
  <c r="N929" i="26" s="1"/>
  <c r="F204" i="26" s="1"/>
  <c r="G204" i="26" s="1"/>
  <c r="M930" i="26"/>
  <c r="N930" i="26" s="1"/>
  <c r="M931" i="26"/>
  <c r="N931" i="26" s="1"/>
  <c r="M932" i="26"/>
  <c r="N932" i="26" s="1"/>
  <c r="F205" i="26" s="1"/>
  <c r="G205" i="26" s="1"/>
  <c r="M933" i="26"/>
  <c r="N933" i="26" s="1"/>
  <c r="M934" i="26"/>
  <c r="N934" i="26" s="1"/>
  <c r="M935" i="26"/>
  <c r="N935" i="26" s="1"/>
  <c r="M936" i="26"/>
  <c r="N936" i="26" s="1"/>
  <c r="F206" i="26" s="1"/>
  <c r="G206" i="26" s="1"/>
  <c r="M937" i="26"/>
  <c r="N937" i="26" s="1"/>
  <c r="M938" i="26"/>
  <c r="N938" i="26" s="1"/>
  <c r="F207" i="26" s="1"/>
  <c r="G207" i="26" s="1"/>
  <c r="M939" i="26"/>
  <c r="N939" i="26" s="1"/>
  <c r="M940" i="26"/>
  <c r="N940" i="26" s="1"/>
  <c r="M941" i="26"/>
  <c r="N941" i="26" s="1"/>
  <c r="M942" i="26"/>
  <c r="N942" i="26" s="1"/>
  <c r="M943" i="26"/>
  <c r="N943" i="26" s="1"/>
  <c r="M944" i="26"/>
  <c r="N944" i="26" s="1"/>
  <c r="F208" i="26" s="1"/>
  <c r="G208" i="26" s="1"/>
  <c r="M945" i="26"/>
  <c r="N945" i="26" s="1"/>
  <c r="M946" i="26"/>
  <c r="N946" i="26" s="1"/>
  <c r="M947" i="26"/>
  <c r="N947" i="26" s="1"/>
  <c r="M948" i="26"/>
  <c r="N948" i="26" s="1"/>
  <c r="F209" i="26" s="1"/>
  <c r="G209" i="26" s="1"/>
  <c r="M949" i="26"/>
  <c r="N949" i="26" s="1"/>
  <c r="M950" i="26"/>
  <c r="N950" i="26" s="1"/>
  <c r="M951" i="26"/>
  <c r="N951" i="26" s="1"/>
  <c r="M952" i="26"/>
  <c r="N952" i="26" s="1"/>
  <c r="M953" i="26"/>
  <c r="N953" i="26" s="1"/>
  <c r="M954" i="26"/>
  <c r="N954" i="26" s="1"/>
  <c r="M955" i="26"/>
  <c r="N955" i="26" s="1"/>
  <c r="F210" i="26" s="1"/>
  <c r="G210" i="26" s="1"/>
  <c r="M956" i="26"/>
  <c r="N956" i="26" s="1"/>
  <c r="M957" i="26"/>
  <c r="N957" i="26" s="1"/>
  <c r="M958" i="26"/>
  <c r="N958" i="26" s="1"/>
  <c r="M959" i="26"/>
  <c r="N959" i="26" s="1"/>
  <c r="M960" i="26"/>
  <c r="N960" i="26" s="1"/>
  <c r="M961" i="26"/>
  <c r="N961" i="26" s="1"/>
  <c r="M962" i="26"/>
  <c r="N962" i="26" s="1"/>
  <c r="M963" i="26"/>
  <c r="N963" i="26" s="1"/>
  <c r="M964" i="26"/>
  <c r="N964" i="26" s="1"/>
  <c r="F211" i="26" s="1"/>
  <c r="G211" i="26" s="1"/>
  <c r="M965" i="26"/>
  <c r="N965" i="26" s="1"/>
  <c r="M966" i="26"/>
  <c r="N966" i="26" s="1"/>
  <c r="M967" i="26"/>
  <c r="N967" i="26" s="1"/>
  <c r="M968" i="26"/>
  <c r="N968" i="26" s="1"/>
  <c r="M969" i="26"/>
  <c r="N969" i="26" s="1"/>
  <c r="M970" i="26"/>
  <c r="N970" i="26" s="1"/>
  <c r="M971" i="26"/>
  <c r="N971" i="26" s="1"/>
  <c r="M972" i="26"/>
  <c r="N972" i="26" s="1"/>
  <c r="M973" i="26"/>
  <c r="N973" i="26" s="1"/>
  <c r="M974" i="26"/>
  <c r="N974" i="26" s="1"/>
  <c r="M975" i="26"/>
  <c r="N975" i="26" s="1"/>
  <c r="M976" i="26"/>
  <c r="N976" i="26" s="1"/>
  <c r="M977" i="26"/>
  <c r="N977" i="26" s="1"/>
  <c r="F215" i="26" s="1"/>
  <c r="G215" i="26" s="1"/>
  <c r="M978" i="26"/>
  <c r="N978" i="26" s="1"/>
  <c r="M979" i="26"/>
  <c r="N979" i="26" s="1"/>
  <c r="M980" i="26"/>
  <c r="N980" i="26" s="1"/>
  <c r="M981" i="26"/>
  <c r="N981" i="26" s="1"/>
  <c r="M982" i="26"/>
  <c r="N982" i="26" s="1"/>
  <c r="F216" i="26" s="1"/>
  <c r="G216" i="26" s="1"/>
  <c r="M983" i="26"/>
  <c r="N983" i="26" s="1"/>
  <c r="M984" i="26"/>
  <c r="N984" i="26" s="1"/>
  <c r="M985" i="26"/>
  <c r="N985" i="26" s="1"/>
  <c r="M986" i="26"/>
  <c r="N986" i="26" s="1"/>
  <c r="M987" i="26"/>
  <c r="N987" i="26" s="1"/>
  <c r="M988" i="26"/>
  <c r="N988" i="26" s="1"/>
  <c r="M989" i="26"/>
  <c r="N989" i="26" s="1"/>
  <c r="M990" i="26"/>
  <c r="N990" i="26" s="1"/>
  <c r="M991" i="26"/>
  <c r="N991" i="26" s="1"/>
  <c r="F217" i="26" s="1"/>
  <c r="G217" i="26" s="1"/>
  <c r="M992" i="26"/>
  <c r="N992" i="26" s="1"/>
  <c r="F218" i="26" s="1"/>
  <c r="G218" i="26" s="1"/>
  <c r="M993" i="26"/>
  <c r="N993" i="26" s="1"/>
  <c r="F219" i="26" s="1"/>
  <c r="G219" i="26" s="1"/>
  <c r="M994" i="26"/>
  <c r="N994" i="26" s="1"/>
  <c r="M995" i="26"/>
  <c r="N995" i="26" s="1"/>
  <c r="M996" i="26"/>
  <c r="N996" i="26" s="1"/>
  <c r="F220" i="26" s="1"/>
  <c r="G220" i="26" s="1"/>
  <c r="M997" i="26"/>
  <c r="N997" i="26" s="1"/>
  <c r="M998" i="26"/>
  <c r="N998" i="26" s="1"/>
  <c r="M999" i="26"/>
  <c r="N999" i="26" s="1"/>
  <c r="M1000" i="26"/>
  <c r="N1000" i="26" s="1"/>
  <c r="M1001" i="26"/>
  <c r="N1001" i="26" s="1"/>
  <c r="M1002" i="26"/>
  <c r="N1002" i="26" s="1"/>
  <c r="M1003" i="26"/>
  <c r="N1003" i="26" s="1"/>
  <c r="M1004" i="26"/>
  <c r="N1004" i="26" s="1"/>
  <c r="F221" i="26" s="1"/>
  <c r="G221" i="26" s="1"/>
  <c r="M1005" i="26"/>
  <c r="N1005" i="26" s="1"/>
  <c r="F222" i="26" s="1"/>
  <c r="G222" i="26" s="1"/>
  <c r="M1006" i="26"/>
  <c r="N1006" i="26" s="1"/>
  <c r="M1007" i="26"/>
  <c r="N1007" i="26" s="1"/>
  <c r="M1008" i="26"/>
  <c r="N1008" i="26" s="1"/>
  <c r="F223" i="26" s="1"/>
  <c r="G223" i="26" s="1"/>
  <c r="M1009" i="26"/>
  <c r="N1009" i="26" s="1"/>
  <c r="M1010" i="26"/>
  <c r="N1010" i="26" s="1"/>
  <c r="M1011" i="26"/>
  <c r="N1011" i="26" s="1"/>
  <c r="M1012" i="26"/>
  <c r="N1012" i="26" s="1"/>
  <c r="M1013" i="26"/>
  <c r="N1013" i="26" s="1"/>
  <c r="M1014" i="26"/>
  <c r="N1014" i="26" s="1"/>
  <c r="M1015" i="26"/>
  <c r="N1015" i="26" s="1"/>
  <c r="M1016" i="26"/>
  <c r="N1016" i="26" s="1"/>
  <c r="M1017" i="26"/>
  <c r="N1017" i="26" s="1"/>
  <c r="M1018" i="26"/>
  <c r="N1018" i="26" s="1"/>
  <c r="M1019" i="26"/>
  <c r="N1019" i="26" s="1"/>
  <c r="M1020" i="26"/>
  <c r="N1020" i="26" s="1"/>
  <c r="F224" i="26" s="1"/>
  <c r="G224" i="26" s="1"/>
  <c r="M1021" i="26"/>
  <c r="N1021" i="26" s="1"/>
  <c r="M1022" i="26"/>
  <c r="N1022" i="26" s="1"/>
  <c r="F225" i="26" s="1"/>
  <c r="G225" i="26" s="1"/>
  <c r="M1023" i="26"/>
  <c r="N1023" i="26" s="1"/>
  <c r="M1024" i="26"/>
  <c r="N1024" i="26" s="1"/>
  <c r="M1025" i="26"/>
  <c r="N1025" i="26" s="1"/>
  <c r="M1026" i="26"/>
  <c r="N1026" i="26" s="1"/>
  <c r="M1027" i="26"/>
  <c r="N1027" i="26" s="1"/>
  <c r="M1028" i="26"/>
  <c r="N1028" i="26" s="1"/>
  <c r="M1029" i="26"/>
  <c r="N1029" i="26" s="1"/>
  <c r="F226" i="26" s="1"/>
  <c r="G226" i="26" s="1"/>
  <c r="M1030" i="26"/>
  <c r="N1030" i="26" s="1"/>
  <c r="M1031" i="26"/>
  <c r="N1031" i="26" s="1"/>
  <c r="F227" i="26" s="1"/>
  <c r="G227" i="26" s="1"/>
  <c r="M1032" i="26"/>
  <c r="N1032" i="26" s="1"/>
  <c r="M1033" i="26"/>
  <c r="N1033" i="26" s="1"/>
  <c r="M1034" i="26"/>
  <c r="N1034" i="26" s="1"/>
  <c r="M1035" i="26"/>
  <c r="N1035" i="26" s="1"/>
  <c r="M1036" i="26"/>
  <c r="N1036" i="26" s="1"/>
  <c r="F228" i="26" s="1"/>
  <c r="G228" i="26" s="1"/>
  <c r="M1037" i="26"/>
  <c r="N1037" i="26" s="1"/>
  <c r="M1038" i="26"/>
  <c r="N1038" i="26" s="1"/>
  <c r="M1039" i="26"/>
  <c r="N1039" i="26" s="1"/>
  <c r="F229" i="26" s="1"/>
  <c r="G229" i="26" s="1"/>
  <c r="M1040" i="26"/>
  <c r="N1040" i="26" s="1"/>
  <c r="M1041" i="26"/>
  <c r="N1041" i="26" s="1"/>
  <c r="M1042" i="26"/>
  <c r="N1042" i="26" s="1"/>
  <c r="M1043" i="26"/>
  <c r="N1043" i="26" s="1"/>
  <c r="M1044" i="26"/>
  <c r="N1044" i="26" s="1"/>
  <c r="M1045" i="26"/>
  <c r="N1045" i="26" s="1"/>
  <c r="M1046" i="26"/>
  <c r="N1046" i="26" s="1"/>
  <c r="M1047" i="26"/>
  <c r="N1047" i="26" s="1"/>
  <c r="M1048" i="26"/>
  <c r="N1048" i="26" s="1"/>
  <c r="M1049" i="26"/>
  <c r="N1049" i="26" s="1"/>
  <c r="M1050" i="26"/>
  <c r="N1050" i="26" s="1"/>
  <c r="M1051" i="26"/>
  <c r="N1051" i="26" s="1"/>
  <c r="M1052" i="26"/>
  <c r="N1052" i="26" s="1"/>
  <c r="M1053" i="26"/>
  <c r="N1053" i="26" s="1"/>
  <c r="M1054" i="26"/>
  <c r="N1054" i="26" s="1"/>
  <c r="F230" i="26" s="1"/>
  <c r="G230" i="26" s="1"/>
  <c r="M1055" i="26"/>
  <c r="N1055" i="26" s="1"/>
  <c r="F231" i="26" s="1"/>
  <c r="G231" i="26" s="1"/>
  <c r="M1056" i="26"/>
  <c r="N1056" i="26" s="1"/>
  <c r="M1057" i="26"/>
  <c r="N1057" i="26" s="1"/>
  <c r="M1058" i="26"/>
  <c r="N1058" i="26" s="1"/>
  <c r="M1059" i="26"/>
  <c r="N1059" i="26" s="1"/>
  <c r="M1060" i="26"/>
  <c r="N1060" i="26" s="1"/>
  <c r="M1061" i="26"/>
  <c r="N1061" i="26" s="1"/>
  <c r="M1062" i="26"/>
  <c r="N1062" i="26" s="1"/>
  <c r="M1063" i="26"/>
  <c r="N1063" i="26" s="1"/>
  <c r="F232" i="26" s="1"/>
  <c r="G232" i="26" s="1"/>
  <c r="M1064" i="26"/>
  <c r="N1064" i="26" s="1"/>
  <c r="M1065" i="26"/>
  <c r="N1065" i="26" s="1"/>
  <c r="F233" i="26" s="1"/>
  <c r="G233" i="26" s="1"/>
  <c r="M1066" i="26"/>
  <c r="N1066" i="26" s="1"/>
  <c r="M1067" i="26"/>
  <c r="N1067" i="26" s="1"/>
  <c r="F234" i="26" s="1"/>
  <c r="G234" i="26" s="1"/>
  <c r="M1068" i="26"/>
  <c r="N1068" i="26" s="1"/>
  <c r="M1069" i="26"/>
  <c r="N1069" i="26" s="1"/>
  <c r="M1070" i="26"/>
  <c r="N1070" i="26" s="1"/>
  <c r="M1071" i="26"/>
  <c r="N1071" i="26" s="1"/>
  <c r="M1072" i="26"/>
  <c r="N1072" i="26" s="1"/>
  <c r="M1073" i="26"/>
  <c r="N1073" i="26" s="1"/>
  <c r="M1074" i="26"/>
  <c r="N1074" i="26" s="1"/>
  <c r="M1075" i="26"/>
  <c r="N1075" i="26" s="1"/>
  <c r="M1076" i="26"/>
  <c r="N1076" i="26" s="1"/>
  <c r="M1077" i="26"/>
  <c r="N1077" i="26" s="1"/>
  <c r="M1078" i="26"/>
  <c r="N1078" i="26" s="1"/>
  <c r="M1079" i="26"/>
  <c r="N1079" i="26" s="1"/>
  <c r="M1080" i="26"/>
  <c r="N1080" i="26" s="1"/>
  <c r="M1081" i="26"/>
  <c r="N1081" i="26" s="1"/>
  <c r="M1082" i="26"/>
  <c r="N1082" i="26" s="1"/>
  <c r="M1083" i="26"/>
  <c r="N1083" i="26" s="1"/>
  <c r="M1084" i="26"/>
  <c r="N1084" i="26" s="1"/>
  <c r="F235" i="26" s="1"/>
  <c r="G235" i="26" s="1"/>
  <c r="M1085" i="26"/>
  <c r="N1085" i="26" s="1"/>
  <c r="M1086" i="26"/>
  <c r="N1086" i="26" s="1"/>
  <c r="M1087" i="26"/>
  <c r="N1087" i="26" s="1"/>
  <c r="M1088" i="26"/>
  <c r="N1088" i="26" s="1"/>
  <c r="M1089" i="26"/>
  <c r="N1089" i="26" s="1"/>
  <c r="M1090" i="26"/>
  <c r="N1090" i="26" s="1"/>
  <c r="M1091" i="26"/>
  <c r="N1091" i="26" s="1"/>
  <c r="M1092" i="26"/>
  <c r="N1092" i="26" s="1"/>
  <c r="M1093" i="26"/>
  <c r="N1093" i="26" s="1"/>
  <c r="M1094" i="26"/>
  <c r="N1094" i="26" s="1"/>
  <c r="M1095" i="26"/>
  <c r="N1095" i="26" s="1"/>
  <c r="F236" i="26" s="1"/>
  <c r="G236" i="26" s="1"/>
  <c r="M1096" i="26"/>
  <c r="N1096" i="26" s="1"/>
  <c r="M1097" i="26"/>
  <c r="N1097" i="26" s="1"/>
  <c r="M1098" i="26"/>
  <c r="N1098" i="26" s="1"/>
  <c r="F237" i="26" s="1"/>
  <c r="G237" i="26" s="1"/>
  <c r="M1099" i="26"/>
  <c r="N1099" i="26" s="1"/>
  <c r="M1100" i="26"/>
  <c r="N1100" i="26" s="1"/>
  <c r="M1101" i="26"/>
  <c r="N1101" i="26" s="1"/>
  <c r="F238" i="26" s="1"/>
  <c r="G238" i="26" s="1"/>
  <c r="M1102" i="26"/>
  <c r="N1102" i="26" s="1"/>
  <c r="M1103" i="26"/>
  <c r="N1103" i="26" s="1"/>
  <c r="M1104" i="26"/>
  <c r="N1104" i="26" s="1"/>
  <c r="M1105" i="26"/>
  <c r="N1105" i="26" s="1"/>
  <c r="F212" i="26" s="1"/>
  <c r="G212" i="26" s="1"/>
  <c r="M1106" i="26"/>
  <c r="N1106" i="26" s="1"/>
  <c r="M1107" i="26"/>
  <c r="N1107" i="26" s="1"/>
  <c r="F213" i="26" s="1"/>
  <c r="G213" i="26" s="1"/>
  <c r="M1108" i="26"/>
  <c r="N1108" i="26" s="1"/>
  <c r="M1109" i="26"/>
  <c r="N1109" i="26" s="1"/>
  <c r="F214" i="26" s="1"/>
  <c r="G214" i="26" s="1"/>
  <c r="M1110" i="26"/>
  <c r="N1110" i="26" s="1"/>
  <c r="M1111" i="26"/>
  <c r="N1111" i="26" s="1"/>
  <c r="M1112" i="26"/>
  <c r="N1112" i="26" s="1"/>
  <c r="M1113" i="26"/>
  <c r="N1113" i="26" s="1"/>
  <c r="M1114" i="26"/>
  <c r="N1114" i="26" s="1"/>
  <c r="F239" i="26" s="1"/>
  <c r="G239" i="26" s="1"/>
  <c r="M1115" i="26"/>
  <c r="N1115" i="26" s="1"/>
  <c r="M1116" i="26"/>
  <c r="N1116" i="26" s="1"/>
  <c r="F240" i="26" s="1"/>
  <c r="G240" i="26" s="1"/>
  <c r="M1117" i="26"/>
  <c r="N1117" i="26" s="1"/>
  <c r="M1118" i="26"/>
  <c r="N1118" i="26" s="1"/>
  <c r="M1119" i="26"/>
  <c r="N1119" i="26" s="1"/>
  <c r="F241" i="26" s="1"/>
  <c r="G241" i="26" s="1"/>
  <c r="M1120" i="26"/>
  <c r="N1120" i="26" s="1"/>
  <c r="F242" i="26" s="1"/>
  <c r="G242" i="26" s="1"/>
  <c r="M1121" i="26"/>
  <c r="N1121" i="26" s="1"/>
  <c r="M1122" i="26"/>
  <c r="N1122" i="26" s="1"/>
  <c r="M1123" i="26"/>
  <c r="N1123" i="26" s="1"/>
  <c r="F243" i="26" s="1"/>
  <c r="G243" i="26" s="1"/>
  <c r="M1124" i="26"/>
  <c r="N1124" i="26" s="1"/>
  <c r="M1125" i="26"/>
  <c r="N1125" i="26" s="1"/>
  <c r="M1126" i="26"/>
  <c r="N1126" i="26" s="1"/>
  <c r="M1127" i="26"/>
  <c r="N1127" i="26" s="1"/>
  <c r="F244" i="26" s="1"/>
  <c r="G244" i="26" s="1"/>
  <c r="M1128" i="26"/>
  <c r="N1128" i="26" s="1"/>
  <c r="M1129" i="26"/>
  <c r="N1129" i="26" s="1"/>
  <c r="M1130" i="26"/>
  <c r="N1130" i="26" s="1"/>
  <c r="M1131" i="26"/>
  <c r="N1131" i="26" s="1"/>
  <c r="M1132" i="26"/>
  <c r="N1132" i="26" s="1"/>
  <c r="M1133" i="26"/>
  <c r="N1133" i="26" s="1"/>
  <c r="F245" i="26" s="1"/>
  <c r="G245" i="26" s="1"/>
  <c r="M1134" i="26"/>
  <c r="N1134" i="26" s="1"/>
  <c r="F246" i="26" s="1"/>
  <c r="G246" i="26" s="1"/>
  <c r="M1135" i="26"/>
  <c r="N1135" i="26" s="1"/>
  <c r="M1136" i="26"/>
  <c r="N1136" i="26" s="1"/>
  <c r="M1137" i="26"/>
  <c r="N1137" i="26" s="1"/>
  <c r="M1138" i="26"/>
  <c r="N1138" i="26" s="1"/>
  <c r="M1139" i="26"/>
  <c r="N1139" i="26" s="1"/>
  <c r="F247" i="26" s="1"/>
  <c r="G247" i="26" s="1"/>
  <c r="M1140" i="26"/>
  <c r="N1140" i="26" s="1"/>
  <c r="M1141" i="26"/>
  <c r="N1141" i="26" s="1"/>
  <c r="M1142" i="26"/>
  <c r="N1142" i="26" s="1"/>
  <c r="F248" i="26" s="1"/>
  <c r="G248" i="26" s="1"/>
  <c r="M1143" i="26"/>
  <c r="N1143" i="26" s="1"/>
  <c r="F249" i="26" s="1"/>
  <c r="G249" i="26" s="1"/>
  <c r="M1144" i="26"/>
  <c r="N1144" i="26" s="1"/>
  <c r="M1145" i="26"/>
  <c r="N1145" i="26" s="1"/>
  <c r="M1146" i="26"/>
  <c r="N1146" i="26" s="1"/>
  <c r="M1147" i="26"/>
  <c r="N1147" i="26" s="1"/>
  <c r="M1148" i="26"/>
  <c r="N1148" i="26" s="1"/>
  <c r="M1149" i="26"/>
  <c r="N1149" i="26" s="1"/>
  <c r="M1150" i="26"/>
  <c r="N1150" i="26" s="1"/>
  <c r="M1151" i="26"/>
  <c r="N1151" i="26" s="1"/>
  <c r="M1152" i="26"/>
  <c r="N1152" i="26" s="1"/>
  <c r="F250" i="26" s="1"/>
  <c r="G250" i="26" s="1"/>
  <c r="M1153" i="26"/>
  <c r="N1153" i="26" s="1"/>
  <c r="M1154" i="26"/>
  <c r="N1154" i="26" s="1"/>
  <c r="M1155" i="26"/>
  <c r="N1155" i="26" s="1"/>
  <c r="M1156" i="26"/>
  <c r="N1156" i="26" s="1"/>
  <c r="M1157" i="26"/>
  <c r="N1157" i="26" s="1"/>
  <c r="M1158" i="26"/>
  <c r="N1158" i="26" s="1"/>
  <c r="M1159" i="26"/>
  <c r="N1159" i="26" s="1"/>
  <c r="M1160" i="26"/>
  <c r="N1160" i="26" s="1"/>
  <c r="M1161" i="26"/>
  <c r="N1161" i="26" s="1"/>
  <c r="F251" i="26" s="1"/>
  <c r="G251" i="26" s="1"/>
  <c r="M1162" i="26"/>
  <c r="N1162" i="26" s="1"/>
  <c r="M1163" i="26"/>
  <c r="N1163" i="26" s="1"/>
  <c r="M1164" i="26"/>
  <c r="N1164" i="26" s="1"/>
  <c r="M1165" i="26"/>
  <c r="N1165" i="26" s="1"/>
  <c r="M1166" i="26"/>
  <c r="N1166" i="26" s="1"/>
  <c r="F252" i="26" s="1"/>
  <c r="G252" i="26" s="1"/>
  <c r="M1167" i="26"/>
  <c r="N1167" i="26" s="1"/>
  <c r="M1168" i="26"/>
  <c r="N1168" i="26" s="1"/>
  <c r="M1169" i="26"/>
  <c r="N1169" i="26" s="1"/>
  <c r="M1170" i="26"/>
  <c r="N1170" i="26" s="1"/>
  <c r="M1171" i="26"/>
  <c r="N1171" i="26" s="1"/>
  <c r="M1172" i="26"/>
  <c r="N1172" i="26" s="1"/>
  <c r="M1173" i="26"/>
  <c r="N1173" i="26" s="1"/>
  <c r="M1174" i="26"/>
  <c r="N1174" i="26" s="1"/>
  <c r="M1175" i="26"/>
  <c r="N1175" i="26" s="1"/>
  <c r="M1176" i="26"/>
  <c r="N1176" i="26" s="1"/>
  <c r="M1177" i="26"/>
  <c r="N1177" i="26" s="1"/>
  <c r="M1178" i="26"/>
  <c r="N1178" i="26" s="1"/>
  <c r="M1179" i="26"/>
  <c r="N1179" i="26" s="1"/>
  <c r="M1180" i="26"/>
  <c r="N1180" i="26" s="1"/>
  <c r="M1181" i="26"/>
  <c r="N1181" i="26" s="1"/>
  <c r="M1182" i="26"/>
  <c r="N1182" i="26" s="1"/>
  <c r="M1183" i="26"/>
  <c r="N1183" i="26" s="1"/>
  <c r="M1184" i="26"/>
  <c r="N1184" i="26" s="1"/>
  <c r="M1185" i="26"/>
  <c r="N1185" i="26" s="1"/>
  <c r="M1186" i="26"/>
  <c r="N1186" i="26" s="1"/>
  <c r="F253" i="26" s="1"/>
  <c r="G253" i="26" s="1"/>
  <c r="M1187" i="26"/>
  <c r="N1187" i="26" s="1"/>
  <c r="M1188" i="26"/>
  <c r="N1188" i="26" s="1"/>
  <c r="M1189" i="26"/>
  <c r="N1189" i="26" s="1"/>
  <c r="M1190" i="26"/>
  <c r="N1190" i="26" s="1"/>
  <c r="M1191" i="26"/>
  <c r="N1191" i="26" s="1"/>
  <c r="M1192" i="26"/>
  <c r="N1192" i="26" s="1"/>
  <c r="M1193" i="26"/>
  <c r="N1193" i="26" s="1"/>
  <c r="M1194" i="26"/>
  <c r="N1194" i="26" s="1"/>
  <c r="M1195" i="26"/>
  <c r="N1195" i="26" s="1"/>
  <c r="M1196" i="26"/>
  <c r="N1196" i="26" s="1"/>
  <c r="M1197" i="26"/>
  <c r="N1197" i="26" s="1"/>
  <c r="M1198" i="26"/>
  <c r="N1198" i="26" s="1"/>
  <c r="M1199" i="26"/>
  <c r="N1199" i="26" s="1"/>
  <c r="M1200" i="26"/>
  <c r="N1200" i="26" s="1"/>
  <c r="M1201" i="26"/>
  <c r="N1201" i="26" s="1"/>
  <c r="M1202" i="26"/>
  <c r="N1202" i="26" s="1"/>
  <c r="M1203" i="26"/>
  <c r="N1203" i="26" s="1"/>
  <c r="M1204" i="26"/>
  <c r="N1204" i="26" s="1"/>
  <c r="M1205" i="26"/>
  <c r="N1205" i="26" s="1"/>
  <c r="M1206" i="26"/>
  <c r="N1206" i="26" s="1"/>
  <c r="M1207" i="26"/>
  <c r="N1207" i="26" s="1"/>
  <c r="M1208" i="26"/>
  <c r="N1208" i="26" s="1"/>
  <c r="M1209" i="26"/>
  <c r="N1209" i="26" s="1"/>
  <c r="M1210" i="26"/>
  <c r="N1210" i="26" s="1"/>
  <c r="M1211" i="26"/>
  <c r="N1211" i="26" s="1"/>
  <c r="M1212" i="26"/>
  <c r="N1212" i="26" s="1"/>
  <c r="M1213" i="26"/>
  <c r="N1213" i="26" s="1"/>
  <c r="M1214" i="26"/>
  <c r="N1214" i="26" s="1"/>
  <c r="M1215" i="26"/>
  <c r="N1215" i="26" s="1"/>
  <c r="M1216" i="26"/>
  <c r="N1216" i="26" s="1"/>
  <c r="M1217" i="26"/>
  <c r="N1217" i="26" s="1"/>
  <c r="M1218" i="26"/>
  <c r="N1218" i="26" s="1"/>
  <c r="M1219" i="26"/>
  <c r="N1219" i="26" s="1"/>
  <c r="F254" i="26" s="1"/>
  <c r="G254" i="26" s="1"/>
  <c r="M1220" i="26"/>
  <c r="N1220" i="26" s="1"/>
  <c r="M1221" i="26"/>
  <c r="N1221" i="26" s="1"/>
  <c r="F255" i="26" s="1"/>
  <c r="G255" i="26" s="1"/>
  <c r="M1222" i="26"/>
  <c r="N1222" i="26" s="1"/>
  <c r="M1223" i="26"/>
  <c r="N1223" i="26" s="1"/>
  <c r="M1224" i="26"/>
  <c r="N1224" i="26" s="1"/>
  <c r="M1225" i="26"/>
  <c r="N1225" i="26" s="1"/>
  <c r="M1226" i="26"/>
  <c r="N1226" i="26" s="1"/>
  <c r="M1227" i="26"/>
  <c r="N1227" i="26" s="1"/>
  <c r="M1228" i="26"/>
  <c r="N1228" i="26" s="1"/>
  <c r="M1229" i="26"/>
  <c r="N1229" i="26" s="1"/>
  <c r="M1230" i="26"/>
  <c r="N1230" i="26" s="1"/>
  <c r="M1231" i="26"/>
  <c r="N1231" i="26" s="1"/>
  <c r="M1232" i="26"/>
  <c r="N1232" i="26" s="1"/>
  <c r="M1233" i="26"/>
  <c r="N1233" i="26" s="1"/>
  <c r="M1234" i="26"/>
  <c r="N1234" i="26" s="1"/>
  <c r="M1235" i="26"/>
  <c r="N1235" i="26" s="1"/>
  <c r="N3" i="26"/>
  <c r="G2" i="26" l="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G19" i="1"/>
  <c r="B35" i="1" l="1"/>
  <c r="B36" i="1" s="1"/>
  <c r="B37" i="1" s="1"/>
  <c r="B38" i="1" s="1"/>
  <c r="B39" i="1" s="1"/>
  <c r="B40" i="1" s="1"/>
  <c r="B41" i="1" s="1"/>
  <c r="B42" i="1" s="1"/>
  <c r="C35" i="1"/>
  <c r="C36" i="1" s="1"/>
  <c r="C37" i="1" s="1"/>
  <c r="C38" i="1" s="1"/>
  <c r="C39" i="1" s="1"/>
  <c r="C40" i="1" s="1"/>
  <c r="C41" i="1" s="1"/>
  <c r="C42" i="1" s="1"/>
  <c r="A37" i="1"/>
  <c r="A38" i="1" s="1"/>
  <c r="A39" i="1" s="1"/>
  <c r="A40" i="1" s="1"/>
  <c r="A41" i="1" s="1"/>
  <c r="A42" i="1" s="1"/>
  <c r="A35" i="1"/>
  <c r="A36" i="1" s="1"/>
  <c r="D2" i="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A44" i="1" l="1"/>
  <c r="A43" i="1"/>
  <c r="C44" i="1"/>
  <c r="C43" i="1"/>
  <c r="B44" i="1"/>
  <c r="B43" i="1"/>
  <c r="D35" i="1"/>
  <c r="D36" i="1" s="1"/>
  <c r="D37" i="1" s="1"/>
  <c r="D38" i="1" s="1"/>
  <c r="D39" i="1" s="1"/>
  <c r="D40" i="1" s="1"/>
  <c r="D41" i="1" s="1"/>
  <c r="D42" i="1" s="1"/>
  <c r="H74" i="27"/>
  <c r="D58" i="27"/>
  <c r="D63" i="27" s="1"/>
  <c r="D68" i="27" s="1"/>
  <c r="C45" i="1" l="1"/>
  <c r="C48" i="1" s="1"/>
  <c r="C46" i="1"/>
  <c r="B45" i="1"/>
  <c r="B48" i="1" s="1"/>
  <c r="B46" i="1"/>
  <c r="A45" i="1"/>
  <c r="A48" i="1" s="1"/>
  <c r="A46" i="1"/>
  <c r="D44" i="1"/>
  <c r="D43" i="1"/>
  <c r="AO37" i="27"/>
  <c r="P25" i="27"/>
  <c r="P22" i="27"/>
  <c r="A5" i="27"/>
  <c r="B47" i="1" l="1"/>
  <c r="B49" i="1"/>
  <c r="A47" i="1"/>
  <c r="A49" i="1"/>
  <c r="A50" i="1" s="1"/>
  <c r="A51" i="1" s="1"/>
  <c r="A52" i="1" s="1"/>
  <c r="A53" i="1" s="1"/>
  <c r="A54" i="1" s="1"/>
  <c r="A55" i="1" s="1"/>
  <c r="A56" i="1" s="1"/>
  <c r="A57" i="1" s="1"/>
  <c r="A58" i="1" s="1"/>
  <c r="C47" i="1"/>
  <c r="C49" i="1"/>
  <c r="C50" i="1" s="1"/>
  <c r="C51" i="1" s="1"/>
  <c r="C52" i="1" s="1"/>
  <c r="C53" i="1" s="1"/>
  <c r="C54" i="1" s="1"/>
  <c r="C55" i="1" s="1"/>
  <c r="C56" i="1" s="1"/>
  <c r="C57" i="1" s="1"/>
  <c r="C58" i="1" s="1"/>
  <c r="B50" i="1"/>
  <c r="B51" i="1" s="1"/>
  <c r="B52" i="1" s="1"/>
  <c r="B53" i="1" s="1"/>
  <c r="B54" i="1" s="1"/>
  <c r="B55" i="1" s="1"/>
  <c r="B56" i="1" s="1"/>
  <c r="B57" i="1" s="1"/>
  <c r="B58" i="1" s="1"/>
  <c r="D45" i="1"/>
  <c r="D48" i="1" s="1"/>
  <c r="D46" i="1"/>
  <c r="AX19" i="27"/>
  <c r="D1" i="27"/>
  <c r="D85" i="27" s="1"/>
  <c r="B114" i="27"/>
  <c r="B112" i="27"/>
  <c r="B110" i="27"/>
  <c r="B108" i="27"/>
  <c r="B106" i="27"/>
  <c r="B104" i="27"/>
  <c r="B102" i="27"/>
  <c r="B100" i="27"/>
  <c r="BD81" i="27"/>
  <c r="BB81" i="27"/>
  <c r="AZ81" i="27"/>
  <c r="AX81" i="27"/>
  <c r="A59" i="1" l="1"/>
  <c r="A60" i="1" s="1"/>
  <c r="A61" i="1" s="1"/>
  <c r="A62" i="1" s="1"/>
  <c r="A63" i="1" s="1"/>
  <c r="A64" i="1" s="1"/>
  <c r="A65" i="1" s="1"/>
  <c r="A66" i="1" s="1"/>
  <c r="A67" i="1" s="1"/>
  <c r="A68" i="1" s="1"/>
  <c r="A69" i="1" s="1"/>
  <c r="A70" i="1" s="1"/>
  <c r="A71" i="1" s="1"/>
  <c r="A72" i="1" s="1"/>
  <c r="A73" i="1" s="1"/>
  <c r="A74" i="1" s="1"/>
  <c r="C59" i="1"/>
  <c r="C60" i="1" s="1"/>
  <c r="C61" i="1" s="1"/>
  <c r="C62" i="1" s="1"/>
  <c r="C63" i="1" s="1"/>
  <c r="C64" i="1" s="1"/>
  <c r="C65" i="1" s="1"/>
  <c r="C66" i="1" s="1"/>
  <c r="C67" i="1" s="1"/>
  <c r="C68" i="1" s="1"/>
  <c r="C69" i="1" s="1"/>
  <c r="C70" i="1" s="1"/>
  <c r="C71" i="1" s="1"/>
  <c r="C72" i="1" s="1"/>
  <c r="C73" i="1" s="1"/>
  <c r="C74" i="1" s="1"/>
  <c r="B59" i="1"/>
  <c r="B60" i="1" s="1"/>
  <c r="B61" i="1" s="1"/>
  <c r="B62" i="1" s="1"/>
  <c r="B63" i="1" s="1"/>
  <c r="B64" i="1" s="1"/>
  <c r="B65" i="1" s="1"/>
  <c r="B66" i="1" s="1"/>
  <c r="B67" i="1" s="1"/>
  <c r="B68" i="1" s="1"/>
  <c r="B69" i="1" s="1"/>
  <c r="B70" i="1" s="1"/>
  <c r="B71" i="1" s="1"/>
  <c r="B72" i="1" s="1"/>
  <c r="B73" i="1" s="1"/>
  <c r="B74" i="1" s="1"/>
  <c r="D47" i="1"/>
  <c r="D49" i="1"/>
  <c r="D50" i="1" s="1"/>
  <c r="D51" i="1" s="1"/>
  <c r="D52" i="1" s="1"/>
  <c r="D53" i="1" s="1"/>
  <c r="D54" i="1" s="1"/>
  <c r="D55" i="1" s="1"/>
  <c r="D56" i="1" s="1"/>
  <c r="D57" i="1" s="1"/>
  <c r="D58" i="1" s="1"/>
  <c r="D43" i="27"/>
  <c r="B75" i="1" l="1"/>
  <c r="B76" i="1" s="1"/>
  <c r="B77" i="1" s="1"/>
  <c r="B78" i="1" s="1"/>
  <c r="B79" i="1" s="1"/>
  <c r="B80" i="1" s="1"/>
  <c r="B81" i="1" s="1"/>
  <c r="C75" i="1"/>
  <c r="C76" i="1" s="1"/>
  <c r="C77" i="1" s="1"/>
  <c r="C78" i="1" s="1"/>
  <c r="C79" i="1" s="1"/>
  <c r="C80" i="1" s="1"/>
  <c r="C81" i="1" s="1"/>
  <c r="A75" i="1"/>
  <c r="A76" i="1" s="1"/>
  <c r="A77" i="1" s="1"/>
  <c r="A78" i="1" s="1"/>
  <c r="A79" i="1" s="1"/>
  <c r="A80" i="1" s="1"/>
  <c r="A81" i="1" s="1"/>
  <c r="D59" i="1"/>
  <c r="D60" i="1" s="1"/>
  <c r="D61" i="1" s="1"/>
  <c r="D62" i="1" s="1"/>
  <c r="D63" i="1" s="1"/>
  <c r="D64" i="1" s="1"/>
  <c r="D65" i="1" s="1"/>
  <c r="D66" i="1" s="1"/>
  <c r="D67" i="1" s="1"/>
  <c r="D68" i="1" s="1"/>
  <c r="D69" i="1" s="1"/>
  <c r="D70" i="1" s="1"/>
  <c r="D71" i="1" s="1"/>
  <c r="D72" i="1" s="1"/>
  <c r="D73" i="1" s="1"/>
  <c r="D74" i="1" s="1"/>
  <c r="D1" i="24"/>
  <c r="D1" i="23"/>
  <c r="D40" i="23" s="1"/>
  <c r="D1" i="22"/>
  <c r="D46" i="22" s="1"/>
  <c r="D1" i="21"/>
  <c r="D83" i="21" s="1"/>
  <c r="D1" i="20"/>
  <c r="D42" i="20" s="1"/>
  <c r="D1" i="19"/>
  <c r="D38" i="19" s="1"/>
  <c r="AQ17" i="18"/>
  <c r="AQ20" i="18" s="1"/>
  <c r="G28" i="1"/>
  <c r="G27" i="1"/>
  <c r="F28" i="1"/>
  <c r="F27" i="1"/>
  <c r="G26" i="1"/>
  <c r="G23" i="1"/>
  <c r="G22" i="1"/>
  <c r="G25" i="1"/>
  <c r="G24" i="1"/>
  <c r="J24" i="1" s="1"/>
  <c r="K24" i="1" s="1"/>
  <c r="G21" i="1"/>
  <c r="J21" i="1" s="1"/>
  <c r="K21" i="1" s="1"/>
  <c r="G20" i="1"/>
  <c r="J20" i="1" s="1"/>
  <c r="K20" i="1" s="1"/>
  <c r="G18" i="1"/>
  <c r="J18" i="1" s="1"/>
  <c r="K18" i="1" s="1"/>
  <c r="G17" i="1"/>
  <c r="J17" i="1" s="1"/>
  <c r="K17" i="1" s="1"/>
  <c r="G16" i="1"/>
  <c r="J16" i="1" s="1"/>
  <c r="K16" i="1" s="1"/>
  <c r="G15" i="1"/>
  <c r="J15" i="1" s="1"/>
  <c r="K15" i="1" s="1"/>
  <c r="G14" i="1"/>
  <c r="J14" i="1" s="1"/>
  <c r="K14" i="1" s="1"/>
  <c r="G13" i="1"/>
  <c r="J13" i="1" s="1"/>
  <c r="K13" i="1" s="1"/>
  <c r="G12" i="1"/>
  <c r="D1" i="18"/>
  <c r="D43" i="18" s="1"/>
  <c r="B83" i="1" l="1"/>
  <c r="B84" i="1" s="1"/>
  <c r="B85" i="1" s="1"/>
  <c r="B86" i="1" s="1"/>
  <c r="B87" i="1" s="1"/>
  <c r="B82" i="1"/>
  <c r="C83" i="1"/>
  <c r="C84" i="1" s="1"/>
  <c r="C85" i="1" s="1"/>
  <c r="C86" i="1" s="1"/>
  <c r="C87" i="1" s="1"/>
  <c r="C82" i="1"/>
  <c r="A83" i="1"/>
  <c r="A84" i="1" s="1"/>
  <c r="A85" i="1" s="1"/>
  <c r="A86" i="1" s="1"/>
  <c r="A87" i="1" s="1"/>
  <c r="A82" i="1"/>
  <c r="D75" i="1"/>
  <c r="D76" i="1" s="1"/>
  <c r="D77" i="1" s="1"/>
  <c r="D78" i="1" s="1"/>
  <c r="D79" i="1" s="1"/>
  <c r="D80" i="1" s="1"/>
  <c r="D81" i="1" s="1"/>
  <c r="J12" i="1"/>
  <c r="K12" i="1" s="1"/>
  <c r="H12" i="1"/>
  <c r="H23" i="1"/>
  <c r="J23" i="1"/>
  <c r="K23" i="1" s="1"/>
  <c r="H26" i="1"/>
  <c r="J26" i="1"/>
  <c r="K26" i="1" s="1"/>
  <c r="H28" i="1"/>
  <c r="J28" i="1"/>
  <c r="K28" i="1" s="1"/>
  <c r="H22" i="1"/>
  <c r="J22" i="1"/>
  <c r="K22" i="1" s="1"/>
  <c r="H24" i="1"/>
  <c r="J25" i="1"/>
  <c r="K25" i="1" s="1"/>
  <c r="D84" i="22"/>
  <c r="R18" i="24"/>
  <c r="G34" i="1"/>
  <c r="J34" i="1" s="1"/>
  <c r="K34" i="1" s="1"/>
  <c r="D89" i="24"/>
  <c r="D49" i="24"/>
  <c r="H27" i="1"/>
  <c r="J27" i="1"/>
  <c r="H20" i="1"/>
  <c r="G29" i="1"/>
  <c r="J29" i="1" s="1"/>
  <c r="G31" i="1"/>
  <c r="G33" i="1"/>
  <c r="J33" i="1" s="1"/>
  <c r="K33" i="1" s="1"/>
  <c r="G30" i="1"/>
  <c r="J30" i="1" s="1"/>
  <c r="K30" i="1" s="1"/>
  <c r="G32" i="1"/>
  <c r="G86" i="1"/>
  <c r="G85" i="1"/>
  <c r="G84" i="1"/>
  <c r="G83" i="1"/>
  <c r="D83" i="1" l="1"/>
  <c r="D84" i="1" s="1"/>
  <c r="D85" i="1" s="1"/>
  <c r="D86" i="1" s="1"/>
  <c r="D87" i="1" s="1"/>
  <c r="D82" i="1"/>
  <c r="K29" i="1"/>
  <c r="J31" i="1"/>
  <c r="K31" i="1" s="1"/>
  <c r="J32" i="1"/>
  <c r="K32" i="1" s="1"/>
  <c r="K27" i="1"/>
  <c r="W34" i="23"/>
  <c r="W31" i="23"/>
  <c r="W28" i="23"/>
  <c r="W25" i="23"/>
  <c r="P34" i="27" l="1"/>
  <c r="P31" i="27"/>
  <c r="B8" i="24"/>
  <c r="AO77" i="23" l="1"/>
  <c r="AS53" i="23" s="1"/>
  <c r="G8" i="1"/>
  <c r="AS67" i="23" l="1"/>
  <c r="R35" i="24"/>
  <c r="R32" i="24"/>
  <c r="R29" i="24"/>
  <c r="R26" i="24"/>
  <c r="R38" i="24"/>
  <c r="BD85" i="24" l="1"/>
  <c r="BB85" i="24"/>
  <c r="AZ85" i="24"/>
  <c r="AX85" i="24"/>
  <c r="G74" i="1"/>
  <c r="B118" i="24"/>
  <c r="B116" i="24"/>
  <c r="B114" i="24"/>
  <c r="B104" i="24"/>
  <c r="B106" i="24" s="1"/>
  <c r="B108" i="24" s="1"/>
  <c r="B110" i="24" s="1"/>
  <c r="B112" i="24" s="1"/>
  <c r="X60" i="24"/>
  <c r="G79" i="1"/>
  <c r="G81" i="1"/>
  <c r="G80" i="1"/>
  <c r="AC72" i="24" l="1"/>
  <c r="G78" i="1"/>
  <c r="AC60" i="24"/>
  <c r="G10" i="1" l="1"/>
  <c r="T77" i="23"/>
  <c r="W21" i="23" s="1"/>
  <c r="AP21" i="23" s="1"/>
  <c r="G9" i="1"/>
  <c r="BA38" i="22"/>
  <c r="BA35" i="22"/>
  <c r="BA32" i="22"/>
  <c r="BA29" i="22"/>
  <c r="BA26" i="22"/>
  <c r="BA23" i="22"/>
  <c r="BA20" i="22"/>
  <c r="BA17" i="22"/>
  <c r="BB51" i="22"/>
  <c r="G52" i="1" s="1"/>
  <c r="AZ51" i="22"/>
  <c r="G51" i="1" s="1"/>
  <c r="AX51" i="22"/>
  <c r="G50" i="1" s="1"/>
  <c r="B120" i="21"/>
  <c r="B118" i="21"/>
  <c r="B116" i="21"/>
  <c r="B114" i="21"/>
  <c r="B106" i="21"/>
  <c r="B108" i="21" s="1"/>
  <c r="B110" i="21" s="1"/>
  <c r="B112" i="21" s="1"/>
  <c r="B102" i="21"/>
  <c r="B100" i="21"/>
  <c r="B98" i="21"/>
  <c r="B88" i="21"/>
  <c r="B90" i="21" s="1"/>
  <c r="B92" i="21" s="1"/>
  <c r="B94" i="21" s="1"/>
  <c r="B96" i="21" s="1"/>
  <c r="B73" i="21"/>
  <c r="B75" i="21"/>
  <c r="B57" i="21"/>
  <c r="B59" i="21"/>
  <c r="B63" i="21"/>
  <c r="B65" i="21" s="1"/>
  <c r="B67" i="21" s="1"/>
  <c r="B69" i="21" s="1"/>
  <c r="B71" i="21" s="1"/>
  <c r="B45" i="21"/>
  <c r="B47" i="21" s="1"/>
  <c r="B49" i="21" s="1"/>
  <c r="B51" i="21" s="1"/>
  <c r="B53" i="21" s="1"/>
  <c r="B55" i="21" s="1"/>
  <c r="D40" i="21"/>
  <c r="G49" i="1"/>
  <c r="G48" i="1"/>
  <c r="G45" i="1"/>
  <c r="BB18" i="21"/>
  <c r="G42" i="1" s="1"/>
  <c r="AZ18" i="21"/>
  <c r="G41" i="1" s="1"/>
  <c r="AX18" i="21"/>
  <c r="G40" i="1" s="1"/>
  <c r="BB14" i="21"/>
  <c r="G39" i="1" s="1"/>
  <c r="J39" i="1" s="1"/>
  <c r="K39" i="1" s="1"/>
  <c r="AZ14" i="21"/>
  <c r="G38" i="1" s="1"/>
  <c r="J38" i="1" s="1"/>
  <c r="K38" i="1" s="1"/>
  <c r="AX14" i="21"/>
  <c r="G37" i="1" s="1"/>
  <c r="J37" i="1" s="1"/>
  <c r="AC38" i="24"/>
  <c r="AC35" i="24"/>
  <c r="AC32" i="24"/>
  <c r="AC29" i="24"/>
  <c r="AC26" i="24"/>
  <c r="AC23" i="24"/>
  <c r="G11" i="1"/>
  <c r="G7" i="1"/>
  <c r="G6" i="1"/>
  <c r="G4" i="1"/>
  <c r="G2" i="1"/>
  <c r="AZ31" i="19"/>
  <c r="AX29" i="19"/>
  <c r="AX31" i="19"/>
  <c r="AX21" i="19"/>
  <c r="AX19" i="19"/>
  <c r="AV21" i="19"/>
  <c r="AV23" i="19"/>
  <c r="AV25" i="19"/>
  <c r="AV27" i="19"/>
  <c r="AV29" i="19"/>
  <c r="AV31" i="19"/>
  <c r="AV19" i="19"/>
  <c r="K37" i="1" l="1"/>
  <c r="P37" i="27" s="1"/>
  <c r="G87" i="1"/>
  <c r="G5" i="1" s="1"/>
  <c r="AE18" i="24"/>
  <c r="AE55" i="24" s="1"/>
  <c r="R55" i="24"/>
  <c r="X47" i="19"/>
  <c r="AC47" i="19"/>
  <c r="AO18" i="24"/>
  <c r="AO55" i="24" s="1"/>
  <c r="AJ18" i="24"/>
  <c r="AJ55" i="24" s="1"/>
  <c r="H11" i="1"/>
  <c r="I11" i="1"/>
  <c r="AM667" i="15"/>
  <c r="AD664" i="15"/>
  <c r="AM664" i="15" s="1"/>
  <c r="AM661" i="15"/>
  <c r="AM659" i="15"/>
  <c r="AM657" i="15"/>
  <c r="AM655" i="15"/>
  <c r="AM653" i="15"/>
  <c r="AM651" i="15"/>
  <c r="AM649" i="15"/>
  <c r="AM647" i="15"/>
  <c r="AM645" i="15"/>
  <c r="AM643" i="15"/>
  <c r="AM641" i="15"/>
  <c r="AM638" i="15"/>
  <c r="C628" i="15"/>
  <c r="AM628" i="15" s="1"/>
  <c r="C626" i="15"/>
  <c r="AM626" i="15" s="1"/>
  <c r="C624" i="15"/>
  <c r="AM624" i="15" s="1"/>
  <c r="C622" i="15"/>
  <c r="AM622" i="15" s="1"/>
  <c r="AD600" i="15"/>
  <c r="AM600" i="15" s="1"/>
  <c r="C600" i="15"/>
  <c r="C602" i="15" s="1"/>
  <c r="A589" i="15"/>
  <c r="AM583" i="15"/>
  <c r="AD580" i="15"/>
  <c r="AM580" i="15" s="1"/>
  <c r="AM577" i="15"/>
  <c r="AM575" i="15"/>
  <c r="AM573" i="15"/>
  <c r="AM571" i="15"/>
  <c r="AM569" i="15"/>
  <c r="AM567" i="15"/>
  <c r="AM565" i="15"/>
  <c r="AM563" i="15"/>
  <c r="AM561" i="15"/>
  <c r="AM559" i="15"/>
  <c r="AM557" i="15"/>
  <c r="AM554" i="15"/>
  <c r="C544" i="15"/>
  <c r="AM544" i="15" s="1"/>
  <c r="C542" i="15"/>
  <c r="AM542" i="15" s="1"/>
  <c r="C540" i="15"/>
  <c r="AM540" i="15" s="1"/>
  <c r="C538" i="15"/>
  <c r="AM538" i="15" s="1"/>
  <c r="AD516" i="15"/>
  <c r="AM516" i="15" s="1"/>
  <c r="C516" i="15"/>
  <c r="C518" i="15" s="1"/>
  <c r="A505" i="15"/>
  <c r="AM493" i="15"/>
  <c r="AM491" i="15"/>
  <c r="AM487" i="15"/>
  <c r="AM485" i="15"/>
  <c r="AM483" i="15"/>
  <c r="AM481" i="15"/>
  <c r="AM479" i="15"/>
  <c r="AM477" i="15"/>
  <c r="AM475" i="15"/>
  <c r="AM473" i="15"/>
  <c r="AD496" i="15"/>
  <c r="A421" i="15"/>
  <c r="AW359" i="15"/>
  <c r="AH359" i="15"/>
  <c r="R359" i="15"/>
  <c r="AW369" i="15"/>
  <c r="AH369" i="15"/>
  <c r="R369" i="15"/>
  <c r="AW356" i="15"/>
  <c r="AH356" i="15"/>
  <c r="R356" i="15"/>
  <c r="AW353" i="15"/>
  <c r="AH353" i="15"/>
  <c r="R353" i="15"/>
  <c r="AW350" i="15"/>
  <c r="AH350" i="15"/>
  <c r="R350" i="15"/>
  <c r="AW347" i="15"/>
  <c r="AH347" i="15"/>
  <c r="R347" i="15"/>
  <c r="A337" i="15"/>
  <c r="A253" i="15"/>
  <c r="R250" i="15"/>
  <c r="AW247" i="15"/>
  <c r="AH247" i="15"/>
  <c r="R247" i="15"/>
  <c r="AW238" i="15"/>
  <c r="AH238" i="15"/>
  <c r="R238" i="15"/>
  <c r="A169" i="15"/>
  <c r="A85" i="15"/>
  <c r="AM602" i="15" l="1"/>
  <c r="C604" i="15"/>
  <c r="C606" i="15" s="1"/>
  <c r="C608" i="15" s="1"/>
  <c r="AS57" i="23"/>
  <c r="AS65" i="23"/>
  <c r="AS71" i="23"/>
  <c r="AS63" i="23"/>
  <c r="AS59" i="23"/>
  <c r="AS69" i="23"/>
  <c r="AS61" i="23"/>
  <c r="AS55" i="23"/>
  <c r="AS51" i="23"/>
  <c r="AM606" i="15"/>
  <c r="AM604" i="15"/>
  <c r="AM518" i="15"/>
  <c r="C520" i="15"/>
  <c r="G64" i="1" l="1"/>
  <c r="C610" i="15"/>
  <c r="AM608" i="15"/>
  <c r="C522" i="15"/>
  <c r="AM520" i="15"/>
  <c r="AF31" i="23" l="1"/>
  <c r="G67" i="1"/>
  <c r="AF34" i="23"/>
  <c r="G68" i="1"/>
  <c r="AF28" i="23"/>
  <c r="G66" i="1"/>
  <c r="AF25" i="23"/>
  <c r="G65" i="1"/>
  <c r="AM610" i="15"/>
  <c r="C612" i="15"/>
  <c r="AM522" i="15"/>
  <c r="C524" i="15"/>
  <c r="C614" i="15" l="1"/>
  <c r="AM612" i="15"/>
  <c r="C526" i="15"/>
  <c r="AM524" i="15"/>
  <c r="AM614" i="15" l="1"/>
  <c r="C616" i="15"/>
  <c r="AM526" i="15"/>
  <c r="C528" i="15"/>
  <c r="C618" i="15" l="1"/>
  <c r="AM616" i="15"/>
  <c r="C530" i="15"/>
  <c r="AM528" i="15"/>
  <c r="AM618" i="15" l="1"/>
  <c r="C620" i="15"/>
  <c r="AM620" i="15" s="1"/>
  <c r="AM630" i="15" s="1"/>
  <c r="AD670" i="15" s="1"/>
  <c r="AM670" i="15" s="1"/>
  <c r="AM530" i="15"/>
  <c r="C532" i="15"/>
  <c r="C534" i="15" l="1"/>
  <c r="AM532" i="15"/>
  <c r="AM534" i="15" l="1"/>
  <c r="C536" i="15"/>
  <c r="AM536" i="15" s="1"/>
  <c r="AM546" i="15" s="1"/>
  <c r="AD586" i="15" s="1"/>
  <c r="AM586" i="15" s="1"/>
  <c r="AM489" i="15" l="1"/>
  <c r="AM470" i="15"/>
  <c r="AD502" i="15"/>
  <c r="AM502" i="15" s="1"/>
  <c r="AM496" i="15"/>
  <c r="AM499" i="15"/>
  <c r="AW127" i="15" l="1"/>
  <c r="AW118" i="15"/>
  <c r="AH127" i="15"/>
  <c r="AH124" i="15"/>
  <c r="AW109" i="15"/>
  <c r="AH112" i="15"/>
  <c r="AH109" i="15"/>
  <c r="R127" i="15"/>
  <c r="R124" i="15"/>
  <c r="R121" i="15"/>
  <c r="R118" i="15"/>
  <c r="R115" i="15"/>
  <c r="R112" i="15"/>
  <c r="R109" i="15"/>
  <c r="G3" i="1" l="1"/>
  <c r="AS77" i="23" l="1"/>
  <c r="AS75" i="23"/>
  <c r="AS73" i="23"/>
  <c r="AG19" i="27" l="1"/>
  <c r="P19" i="27"/>
</calcChain>
</file>

<file path=xl/comments1.xml><?xml version="1.0" encoding="utf-8"?>
<comments xmlns="http://schemas.openxmlformats.org/spreadsheetml/2006/main">
  <authors>
    <author>Conseil Départemental 56</author>
  </authors>
  <commentList>
    <comment ref="L33" authorId="0" shapeId="0">
      <text>
        <r>
          <rPr>
            <b/>
            <sz val="9"/>
            <color indexed="81"/>
            <rFont val="Tahoma"/>
            <family val="2"/>
          </rPr>
          <t>Détail adresse</t>
        </r>
        <r>
          <rPr>
            <sz val="9"/>
            <color indexed="81"/>
            <rFont val="Tahoma"/>
            <family val="2"/>
          </rPr>
          <t xml:space="preserve">
</t>
        </r>
      </text>
    </comment>
    <comment ref="L36" authorId="0" shapeId="0">
      <text>
        <r>
          <rPr>
            <b/>
            <sz val="9"/>
            <color indexed="81"/>
            <rFont val="Tahoma"/>
            <family val="2"/>
          </rPr>
          <t>cp</t>
        </r>
        <r>
          <rPr>
            <sz val="9"/>
            <color indexed="81"/>
            <rFont val="Tahoma"/>
            <family val="2"/>
          </rPr>
          <t xml:space="preserve">
</t>
        </r>
      </text>
    </comment>
    <comment ref="W36" authorId="0" shapeId="0">
      <text>
        <r>
          <rPr>
            <sz val="9"/>
            <color indexed="81"/>
            <rFont val="Tahoma"/>
            <family val="2"/>
          </rPr>
          <t xml:space="preserve">Commune
</t>
        </r>
      </text>
    </comment>
  </commentList>
</comments>
</file>

<file path=xl/comments2.xml><?xml version="1.0" encoding="utf-8"?>
<comments xmlns="http://schemas.openxmlformats.org/spreadsheetml/2006/main">
  <authors>
    <author>Conseil Départemental 56</author>
  </authors>
  <commentList>
    <comment ref="E71" authorId="0" shapeId="0">
      <text>
        <r>
          <rPr>
            <b/>
            <sz val="9"/>
            <color indexed="81"/>
            <rFont val="Tahoma"/>
            <charset val="1"/>
          </rPr>
          <t xml:space="preserve">Exemples :
 - santé mentale
</t>
        </r>
        <r>
          <rPr>
            <sz val="9"/>
            <color indexed="81"/>
            <rFont val="Tahoma"/>
            <charset val="1"/>
          </rPr>
          <t xml:space="preserve">
</t>
        </r>
      </text>
    </comment>
  </commentList>
</comments>
</file>

<file path=xl/sharedStrings.xml><?xml version="1.0" encoding="utf-8"?>
<sst xmlns="http://schemas.openxmlformats.org/spreadsheetml/2006/main" count="5459" uniqueCount="4222">
  <si>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</si>
  <si>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</si>
  <si>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</si>
  <si>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</si>
  <si>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</si>
  <si>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</si>
  <si>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</si>
  <si>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</si>
  <si>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</si>
  <si>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</si>
  <si>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</si>
  <si>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</si>
  <si>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</si>
  <si>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Prévention routière</t>
  </si>
  <si>
    <t>Citoyenneté et accès aux droits</t>
  </si>
  <si>
    <t>Citoyenneté</t>
  </si>
  <si>
    <t>Bien vivre sa retraite</t>
  </si>
  <si>
    <t>Lien social et lutte contre l'isolement</t>
  </si>
  <si>
    <t>Activités physiques</t>
  </si>
  <si>
    <t>Atelier équilibre</t>
  </si>
  <si>
    <t>Prévention des chutes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</si>
  <si>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</si>
  <si>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</si>
  <si>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</si>
  <si>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</si>
  <si>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</si>
  <si>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</si>
  <si>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</si>
  <si>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</si>
  <si>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</si>
  <si>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</si>
  <si>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</si>
  <si>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</si>
  <si>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</si>
  <si>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</si>
  <si>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</si>
  <si>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</si>
  <si>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</si>
  <si>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</si>
  <si>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</si>
  <si>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Conférence des financeurs de la prévention de la perte d'autonomie des personnes âgées du Morbihan</t>
  </si>
  <si>
    <t>Appel à projet : dépôt de dossier</t>
  </si>
  <si>
    <t>ASEPT Bretagne</t>
  </si>
  <si>
    <t>Adresse</t>
  </si>
  <si>
    <t>3 rue Hervé de Guébriant</t>
  </si>
  <si>
    <t>LANDERNEAU</t>
  </si>
  <si>
    <t>Description du projet</t>
  </si>
  <si>
    <t>Le développement des actions collectives de prévention de la perte d'autonomie de l'ASEPT Bretagne dans le Morbihan</t>
  </si>
  <si>
    <t>Thématiques</t>
  </si>
  <si>
    <t>Oui</t>
  </si>
  <si>
    <t>Non</t>
  </si>
  <si>
    <t>Lutte contre l'isolement</t>
  </si>
  <si>
    <t>Intitulé</t>
  </si>
  <si>
    <t>&gt;</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</si>
  <si>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</si>
  <si>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</si>
  <si>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</si>
  <si>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Le Porteur de projet</t>
  </si>
  <si>
    <t>Identité</t>
  </si>
  <si>
    <t>Représentant légal</t>
  </si>
  <si>
    <t>Responsable du projet</t>
  </si>
  <si>
    <t>coordonnées bancaires</t>
  </si>
  <si>
    <t>Ateliers</t>
  </si>
  <si>
    <t>Type d'actions</t>
  </si>
  <si>
    <t>Nombre</t>
  </si>
  <si>
    <t>Préciser</t>
  </si>
  <si>
    <t>Niveau de prévention ciblé</t>
  </si>
  <si>
    <t>Primaire</t>
  </si>
  <si>
    <t>Tertiaire</t>
  </si>
  <si>
    <t>Secondaire</t>
  </si>
  <si>
    <t>Catégories de bénéficiaires</t>
  </si>
  <si>
    <t xml:space="preserve">  Bénéficiaires de l'APA</t>
  </si>
  <si>
    <t>Personnes de 70 à 79 ans</t>
  </si>
  <si>
    <t>Personnes de 80 ans et +</t>
  </si>
  <si>
    <t xml:space="preserve">  Personnes de 60 à 69 ans</t>
  </si>
  <si>
    <t>Résultats attendus</t>
  </si>
  <si>
    <t>Nombre de bénéficiaires</t>
  </si>
  <si>
    <t>Nombre total attendus</t>
  </si>
  <si>
    <t>Dont GIR 1</t>
  </si>
  <si>
    <t>Dont GIR 2</t>
  </si>
  <si>
    <t>Dont GIR 3</t>
  </si>
  <si>
    <t>Dont GIR 4</t>
  </si>
  <si>
    <t>Dont GIR 5 et 6</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</si>
  <si>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</si>
  <si>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</si>
  <si>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</si>
  <si>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</si>
  <si>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</si>
  <si>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</si>
  <si>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</si>
  <si>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</si>
  <si>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</si>
  <si>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Objectifs généraux du projet (5 principaux maximum)</t>
  </si>
  <si>
    <t>Objectifs opérationnels du projet (5 principaux maximum)</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</si>
  <si>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</si>
  <si>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</si>
  <si>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</si>
  <si>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</si>
  <si>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</si>
  <si>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</si>
  <si>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</si>
  <si>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</si>
  <si>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</si>
  <si>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</si>
  <si>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Espaces autonomie</t>
  </si>
  <si>
    <t>CCAS</t>
  </si>
  <si>
    <t>CD56</t>
  </si>
  <si>
    <t>Type de partenaires associés au projet</t>
  </si>
  <si>
    <t>Mairie</t>
  </si>
  <si>
    <t>Intercommunalité</t>
  </si>
  <si>
    <t>EHPAD, résidence autonomie</t>
  </si>
  <si>
    <t>SAAD</t>
  </si>
  <si>
    <t>Média (radio locale…)</t>
  </si>
  <si>
    <t>Autres (préciser)</t>
  </si>
  <si>
    <t>Armoric Expertise</t>
  </si>
  <si>
    <t>MSA</t>
  </si>
  <si>
    <t>CAF</t>
  </si>
  <si>
    <t>CPAM</t>
  </si>
  <si>
    <t>ARS</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</si>
  <si>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</si>
  <si>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</si>
  <si>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Modalités de partenariat avec l'espace autonomie</t>
  </si>
  <si>
    <t>Sollicitation / diagnostic</t>
  </si>
  <si>
    <t>Caisses de retraites, CAP retraite</t>
  </si>
  <si>
    <t>CLIC</t>
  </si>
  <si>
    <t>Médecins, hôpitaux…</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</si>
  <si>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</si>
  <si>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</si>
  <si>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</si>
  <si>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</si>
  <si>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Associations personnes âgées</t>
  </si>
  <si>
    <t>Dépenses</t>
  </si>
  <si>
    <t>Poste de dépense</t>
  </si>
  <si>
    <t>Coût TTC</t>
  </si>
  <si>
    <t>P.U.</t>
  </si>
  <si>
    <t>Nb</t>
  </si>
  <si>
    <t>TOTAL</t>
  </si>
  <si>
    <t>Recette</t>
  </si>
  <si>
    <t>Montant</t>
  </si>
  <si>
    <t>Conférence des Financeurs</t>
  </si>
  <si>
    <t>Etat</t>
  </si>
  <si>
    <t>Région</t>
  </si>
  <si>
    <t>Département</t>
  </si>
  <si>
    <t>Commune ou EPCI</t>
  </si>
  <si>
    <t>CARSAT</t>
  </si>
  <si>
    <t>CAP RETRAITE</t>
  </si>
  <si>
    <t>Total autres cofinancements</t>
  </si>
  <si>
    <t>(préciser si autres)</t>
  </si>
  <si>
    <t>Participation des bénéficiaires</t>
  </si>
  <si>
    <t>Autofinancement par le porteur de projet</t>
  </si>
  <si>
    <t>Taux</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</si>
  <si>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</si>
  <si>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</si>
  <si>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</si>
  <si>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</si>
  <si>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</si>
  <si>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</si>
  <si>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</si>
  <si>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</si>
  <si>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</si>
  <si>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</si>
  <si>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</si>
  <si>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Budget 2018 de l'opération</t>
  </si>
  <si>
    <t>Recettes 2018</t>
  </si>
  <si>
    <t>Echéancier de l'opération</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</si>
  <si>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</si>
  <si>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</si>
  <si>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</si>
  <si>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</si>
  <si>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</si>
  <si>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</si>
  <si>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</si>
  <si>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</si>
  <si>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</si>
  <si>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</si>
  <si>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</si>
  <si>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</si>
  <si>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</si>
  <si>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</si>
  <si>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</si>
  <si>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Coordonnées bancaires</t>
  </si>
  <si>
    <t>Titulaire du compte</t>
  </si>
  <si>
    <t>Banque</t>
  </si>
  <si>
    <t>Domiciliation</t>
  </si>
  <si>
    <t>Code banque</t>
  </si>
  <si>
    <t>Code guichet</t>
  </si>
  <si>
    <t>Numéro de compte</t>
  </si>
  <si>
    <t>Clé RIB</t>
  </si>
  <si>
    <t xml:space="preserve"> - page 2 - </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</si>
  <si>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</si>
  <si>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</si>
  <si>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</si>
  <si>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</si>
  <si>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</si>
  <si>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</si>
  <si>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</si>
  <si>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</si>
  <si>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</si>
  <si>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</si>
  <si>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</si>
  <si>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</si>
  <si>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Répartition par dépendance</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</si>
  <si>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</si>
  <si>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</si>
  <si>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</si>
  <si>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</si>
  <si>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</si>
  <si>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</si>
  <si>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</si>
  <si>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</si>
  <si>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</si>
  <si>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</si>
  <si>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</si>
  <si>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</si>
  <si>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</si>
  <si>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</si>
  <si>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</si>
  <si>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</si>
  <si>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Modalités générales de fonctionnement</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</si>
  <si>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</si>
  <si>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</si>
  <si>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</si>
  <si>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</si>
  <si>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</si>
  <si>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</si>
  <si>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</si>
  <si>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</si>
  <si>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</si>
  <si>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</si>
  <si>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</si>
  <si>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</si>
  <si>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</si>
  <si>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</si>
  <si>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</si>
  <si>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</si>
  <si>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</si>
  <si>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</si>
  <si>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</si>
  <si>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Total réalisé</t>
  </si>
  <si>
    <t>Conformité d'exécution - Bilan quantitatif</t>
  </si>
  <si>
    <t>Bénéficiaires APA</t>
  </si>
  <si>
    <t>Evaluation des impacts - Nombre de bénéficaires obtenu</t>
  </si>
  <si>
    <t>Evaluation des impacts - Catégorie de public atteint</t>
  </si>
  <si>
    <t>Public réellement atteint</t>
  </si>
  <si>
    <t xml:space="preserve"> - page 16 - </t>
  </si>
  <si>
    <t xml:space="preserve"> - page 17 - </t>
  </si>
  <si>
    <t>1 - Identification</t>
  </si>
  <si>
    <t>2 - Thématiques</t>
  </si>
  <si>
    <t>3 - Motivations</t>
  </si>
  <si>
    <t>4 - Objectifs</t>
  </si>
  <si>
    <t>5 - Mise en œuvre</t>
  </si>
  <si>
    <t>6 - Financement</t>
  </si>
  <si>
    <t>7 - Evaluation</t>
  </si>
  <si>
    <t>A quelle date prévoyez vous de remettre votre bilan complémentaire de cette opération ?</t>
  </si>
  <si>
    <t>Annexe - Rapport final du porteur de projet - date de remise</t>
  </si>
  <si>
    <t>Annexe - Rapport final du porteur de projet - Contenus prévisionnels</t>
  </si>
  <si>
    <t xml:space="preserve"> - page 15 - </t>
  </si>
  <si>
    <t>FIN</t>
  </si>
  <si>
    <t>Page 1</t>
  </si>
  <si>
    <t>1 - identification</t>
  </si>
  <si>
    <t>Budget - Coût de l'opération</t>
  </si>
  <si>
    <t>Budget - Sollicitation</t>
  </si>
  <si>
    <t>Budget - autres aides</t>
  </si>
  <si>
    <t>Budget - participation bénéficiaires</t>
  </si>
  <si>
    <t>Budget - autofinancement</t>
  </si>
  <si>
    <t>Réalisation - Total bénéficiaires</t>
  </si>
  <si>
    <t>Objectifs - 60 à 69 ans</t>
  </si>
  <si>
    <t>Objectifs - 70 à 79 ans</t>
  </si>
  <si>
    <t>Objectifs - Bénéficiaires de l'APA</t>
  </si>
  <si>
    <t>Objectifs - Total bénéficiaires</t>
  </si>
  <si>
    <t>Réalisation - 60 à 69 ans</t>
  </si>
  <si>
    <t>Réalisation - 70 à 79 ans</t>
  </si>
  <si>
    <t>Réalisation - 80 ans et plus</t>
  </si>
  <si>
    <t>Réalisation - Bénéficiaires de l'APA</t>
  </si>
  <si>
    <t>Code Postal</t>
  </si>
  <si>
    <t>Code_Insee</t>
  </si>
  <si>
    <t>Libelle_Commune</t>
  </si>
  <si>
    <t>EPCI_Actuel_Nom</t>
  </si>
  <si>
    <t>56001</t>
  </si>
  <si>
    <t>Allaire</t>
  </si>
  <si>
    <t>Questembert</t>
  </si>
  <si>
    <t>CC du Pays de Redon</t>
  </si>
  <si>
    <t>56002</t>
  </si>
  <si>
    <t>Ambon</t>
  </si>
  <si>
    <t>CC Arc Sud Bretagne</t>
  </si>
  <si>
    <t>56003</t>
  </si>
  <si>
    <t>Arradon</t>
  </si>
  <si>
    <t>CA Golfe du Morbihan - Vannes</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</si>
  <si>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</si>
  <si>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</si>
  <si>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</si>
  <si>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</si>
  <si>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</si>
  <si>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</si>
  <si>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</si>
  <si>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</si>
  <si>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</si>
  <si>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</si>
  <si>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</si>
  <si>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</si>
  <si>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</si>
  <si>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</si>
  <si>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</si>
  <si>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</si>
  <si>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</si>
  <si>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</si>
  <si>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</si>
  <si>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</si>
  <si>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</si>
  <si>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</si>
  <si>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</si>
  <si>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</si>
  <si>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</si>
  <si>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</si>
  <si>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</si>
  <si>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</si>
  <si>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</si>
  <si>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</si>
  <si>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</si>
  <si>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</si>
  <si>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</si>
  <si>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56016</t>
  </si>
  <si>
    <t>Bieuzy</t>
  </si>
  <si>
    <t>56017</t>
  </si>
  <si>
    <t>Bignan</t>
  </si>
  <si>
    <t>56018</t>
  </si>
  <si>
    <t>Billiers</t>
  </si>
  <si>
    <t>56019</t>
  </si>
  <si>
    <t>Billio</t>
  </si>
  <si>
    <t>56020</t>
  </si>
  <si>
    <t>Bohal</t>
  </si>
  <si>
    <t>56021</t>
  </si>
  <si>
    <t>Brandérion</t>
  </si>
  <si>
    <t>Hennebont</t>
  </si>
  <si>
    <t>CA Lorient</t>
  </si>
  <si>
    <t>56022</t>
  </si>
  <si>
    <t>Brandivy</t>
  </si>
  <si>
    <t>56023</t>
  </si>
  <si>
    <t>Brech</t>
  </si>
  <si>
    <t>56024</t>
  </si>
  <si>
    <t>Bréhan</t>
  </si>
  <si>
    <t>Pontivy</t>
  </si>
  <si>
    <t>CC Pontivy Communauté</t>
  </si>
  <si>
    <t>56025</t>
  </si>
  <si>
    <t>Brignac</t>
  </si>
  <si>
    <t>CC de Ploërmel Communauté</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</si>
  <si>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</si>
  <si>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</si>
  <si>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</si>
  <si>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</si>
  <si>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</si>
  <si>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</si>
  <si>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</si>
  <si>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</si>
  <si>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</si>
  <si>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</si>
  <si>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</si>
  <si>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</si>
  <si>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</si>
  <si>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</si>
  <si>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</si>
  <si>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</si>
  <si>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</si>
  <si>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</si>
  <si>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</si>
  <si>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</si>
  <si>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</si>
  <si>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</si>
  <si>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</si>
  <si>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</si>
  <si>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</si>
  <si>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</si>
  <si>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</si>
  <si>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</si>
  <si>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</si>
  <si>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</si>
  <si>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</si>
  <si>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</si>
  <si>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</si>
  <si>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</si>
  <si>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</si>
  <si>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</si>
  <si>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</si>
  <si>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</si>
  <si>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</si>
  <si>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</si>
  <si>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</si>
  <si>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</si>
  <si>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</si>
  <si>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</si>
  <si>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</si>
  <si>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</si>
  <si>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</si>
  <si>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</si>
  <si>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</si>
  <si>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</si>
  <si>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</si>
  <si>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</si>
  <si>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</si>
  <si>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</si>
  <si>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</si>
  <si>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</si>
  <si>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</si>
  <si>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</si>
  <si>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</si>
  <si>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</si>
  <si>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</si>
  <si>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</si>
  <si>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56059</t>
  </si>
  <si>
    <t>Les Forges</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</si>
  <si>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</si>
  <si>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</si>
  <si>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</si>
  <si>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</si>
  <si>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</si>
  <si>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</si>
  <si>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</si>
  <si>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</si>
  <si>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</si>
  <si>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</si>
  <si>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</si>
  <si>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</si>
  <si>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</si>
  <si>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</si>
  <si>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</si>
  <si>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</si>
  <si>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</si>
  <si>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</si>
  <si>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</si>
  <si>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</si>
  <si>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</si>
  <si>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</si>
  <si>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</si>
  <si>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</si>
  <si>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</si>
  <si>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</si>
  <si>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</si>
  <si>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</si>
  <si>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</si>
  <si>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</si>
  <si>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</si>
  <si>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</si>
  <si>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</si>
  <si>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</si>
  <si>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</si>
  <si>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</si>
  <si>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</si>
  <si>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</si>
  <si>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</si>
  <si>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</si>
  <si>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</si>
  <si>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</si>
  <si>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</si>
  <si>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</si>
  <si>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</si>
  <si>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</si>
  <si>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</si>
  <si>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</si>
  <si>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</si>
  <si>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</si>
  <si>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</si>
  <si>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</si>
  <si>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</si>
  <si>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</si>
  <si>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</si>
  <si>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</si>
  <si>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</si>
  <si>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</si>
  <si>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</si>
  <si>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</si>
  <si>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</si>
  <si>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</si>
  <si>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</si>
  <si>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</si>
  <si>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</si>
  <si>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</si>
  <si>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</si>
  <si>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</si>
  <si>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</si>
  <si>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</si>
  <si>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</si>
  <si>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</si>
  <si>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</si>
  <si>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</si>
  <si>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</si>
  <si>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</si>
  <si>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</si>
  <si>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</si>
  <si>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</si>
  <si>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</si>
  <si>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</si>
  <si>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</si>
  <si>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</si>
  <si>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</si>
  <si>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</si>
  <si>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</si>
  <si>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</si>
  <si>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</si>
  <si>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</si>
  <si>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</si>
  <si>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</si>
  <si>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</si>
  <si>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</si>
  <si>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</si>
  <si>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</si>
  <si>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</si>
  <si>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</si>
  <si>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</si>
  <si>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</si>
  <si>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</si>
  <si>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</si>
  <si>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</si>
  <si>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</si>
  <si>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</si>
  <si>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</si>
  <si>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</si>
  <si>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</si>
  <si>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</si>
  <si>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</si>
  <si>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</si>
  <si>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</si>
  <si>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</si>
  <si>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</si>
  <si>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</si>
  <si>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</si>
  <si>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</si>
  <si>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</si>
  <si>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</si>
  <si>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</si>
  <si>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</si>
  <si>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</si>
  <si>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</si>
  <si>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</si>
  <si>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</si>
  <si>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</si>
  <si>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</si>
  <si>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</si>
  <si>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</si>
  <si>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</si>
  <si>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</si>
  <si>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</si>
  <si>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</si>
  <si>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</si>
  <si>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</si>
  <si>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</si>
  <si>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</si>
  <si>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</si>
  <si>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</si>
  <si>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</si>
  <si>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</si>
  <si>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</si>
  <si>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</si>
  <si>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</si>
  <si>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</si>
  <si>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</si>
  <si>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</si>
  <si>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</si>
  <si>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</si>
  <si>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</si>
  <si>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</si>
  <si>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</si>
  <si>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56138</t>
  </si>
  <si>
    <t>Monterrein</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</si>
  <si>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</si>
  <si>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</si>
  <si>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</si>
  <si>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</si>
  <si>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</si>
  <si>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</si>
  <si>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</si>
  <si>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</si>
  <si>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</si>
  <si>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</si>
  <si>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</si>
  <si>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</si>
  <si>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</si>
  <si>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</si>
  <si>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</si>
  <si>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</si>
  <si>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</si>
  <si>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</si>
  <si>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</si>
  <si>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</si>
  <si>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</si>
  <si>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</si>
  <si>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</si>
  <si>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</si>
  <si>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</si>
  <si>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</si>
  <si>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</si>
  <si>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</si>
  <si>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</si>
  <si>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</si>
  <si>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</si>
  <si>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</si>
  <si>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</si>
  <si>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</si>
  <si>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</si>
  <si>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</si>
  <si>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</si>
  <si>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</si>
  <si>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</si>
  <si>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</si>
  <si>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</si>
  <si>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</si>
  <si>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</si>
  <si>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</si>
  <si>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</si>
  <si>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</si>
  <si>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</si>
  <si>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</si>
  <si>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</si>
  <si>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</si>
  <si>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</si>
  <si>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</si>
  <si>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</si>
  <si>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</si>
  <si>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</si>
  <si>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</si>
  <si>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</si>
  <si>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</si>
  <si>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</si>
  <si>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</si>
  <si>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</si>
  <si>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</si>
  <si>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</si>
  <si>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</si>
  <si>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Pluméliau</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</si>
  <si>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</si>
  <si>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</si>
  <si>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</si>
  <si>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</si>
  <si>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</si>
  <si>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</si>
  <si>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</si>
  <si>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</si>
  <si>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</si>
  <si>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</si>
  <si>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</si>
  <si>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</si>
  <si>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</si>
  <si>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</si>
  <si>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</si>
  <si>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</si>
  <si>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</si>
  <si>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</si>
  <si>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</si>
  <si>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</si>
  <si>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</si>
  <si>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</si>
  <si>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</si>
  <si>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</si>
  <si>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</si>
  <si>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</si>
  <si>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</si>
  <si>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</si>
  <si>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</si>
  <si>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</si>
  <si>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</si>
  <si>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</si>
  <si>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</si>
  <si>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</si>
  <si>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</si>
  <si>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</si>
  <si>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</si>
  <si>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</si>
  <si>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</si>
  <si>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</si>
  <si>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</si>
  <si>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</si>
  <si>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</si>
  <si>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</si>
  <si>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</si>
  <si>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</si>
  <si>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</si>
  <si>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</si>
  <si>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</si>
  <si>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</si>
  <si>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</si>
  <si>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</si>
  <si>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</si>
  <si>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</si>
  <si>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</si>
  <si>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</si>
  <si>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</si>
  <si>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</si>
  <si>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</si>
  <si>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</si>
  <si>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</si>
  <si>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</si>
  <si>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</si>
  <si>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</si>
  <si>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</si>
  <si>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</si>
  <si>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</si>
  <si>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</si>
  <si>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</si>
  <si>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</si>
  <si>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</si>
  <si>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</si>
  <si>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</si>
  <si>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</si>
  <si>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</si>
  <si>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</si>
  <si>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</si>
  <si>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</si>
  <si>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</si>
  <si>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</si>
  <si>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</si>
  <si>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</si>
  <si>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</si>
  <si>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</si>
  <si>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</si>
  <si>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</si>
  <si>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</si>
  <si>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</si>
  <si>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</si>
  <si>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</si>
  <si>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</si>
  <si>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</si>
  <si>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</si>
  <si>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</si>
  <si>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</si>
  <si>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</si>
  <si>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</si>
  <si>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</si>
  <si>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</si>
  <si>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</si>
  <si>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</si>
  <si>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</si>
  <si>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</si>
  <si>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</si>
  <si>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</si>
  <si>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</si>
  <si>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</si>
  <si>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</si>
  <si>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</si>
  <si>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</si>
  <si>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</si>
  <si>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</si>
  <si>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</si>
  <si>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</si>
  <si>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</si>
  <si>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</si>
  <si>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</si>
  <si>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</si>
  <si>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</si>
  <si>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</si>
  <si>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</si>
  <si>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</si>
  <si>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</si>
  <si>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</si>
  <si>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</si>
  <si>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</si>
  <si>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</si>
  <si>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</si>
  <si>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</si>
  <si>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</si>
  <si>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</si>
  <si>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</si>
  <si>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</si>
  <si>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</si>
  <si>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</si>
  <si>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</si>
  <si>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</si>
  <si>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</si>
  <si>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</si>
  <si>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</si>
  <si>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</si>
  <si>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</si>
  <si>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</si>
  <si>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</si>
  <si>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</si>
  <si>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</si>
  <si>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</si>
  <si>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</si>
  <si>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</si>
  <si>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</si>
  <si>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</si>
  <si>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</si>
  <si>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</si>
  <si>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</si>
  <si>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</si>
  <si>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</si>
  <si>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</si>
  <si>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</si>
  <si>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</si>
  <si>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</si>
  <si>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</si>
  <si>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</si>
  <si>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</si>
  <si>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</si>
  <si>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</si>
  <si>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</si>
  <si>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</si>
  <si>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</si>
  <si>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</si>
  <si>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</si>
  <si>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Total général</t>
  </si>
  <si>
    <t>Couverture</t>
  </si>
  <si>
    <t>Cocher 1 dans les communes ayant bénéficié du projet</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</si>
  <si>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</si>
  <si>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</si>
  <si>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</si>
  <si>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</si>
  <si>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</si>
  <si>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</si>
  <si>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</si>
  <si>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</si>
  <si>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</si>
  <si>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</si>
  <si>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</si>
  <si>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</si>
  <si>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Sud-Est Morbihan</t>
  </si>
  <si>
    <t>Ploërmelais</t>
  </si>
  <si>
    <t>Centre Ouest Morbihan</t>
  </si>
  <si>
    <t>BUDGET GLOBAL</t>
  </si>
  <si>
    <t>IDU</t>
  </si>
  <si>
    <t>CONFERENCE DES FINANCEURS
CD56 - CAP RETRAITE BRETAGNE - ARS</t>
  </si>
  <si>
    <t>Appel à projets commun 2019</t>
  </si>
  <si>
    <t>Soutien aux aidants</t>
  </si>
  <si>
    <t>Toutes les rubriques ci-dessous sont à renseigner par "oui" ou "non"</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</si>
  <si>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</si>
  <si>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</si>
  <si>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</si>
  <si>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</si>
  <si>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</si>
  <si>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</si>
  <si>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</si>
  <si>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</si>
  <si>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</si>
  <si>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</si>
  <si>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Axe 6 - Actions collectives de prévention</t>
  </si>
  <si>
    <t>Tertaire</t>
  </si>
  <si>
    <t>Communes</t>
  </si>
  <si>
    <t>Date de réception</t>
  </si>
  <si>
    <t xml:space="preserve">  Eligibilité du projet</t>
  </si>
  <si>
    <t>oui</t>
  </si>
  <si>
    <t>non</t>
  </si>
  <si>
    <t>L'action cible les thématiques éligibles (actions collectives de prévention)</t>
  </si>
  <si>
    <r>
      <t xml:space="preserve">L'action est </t>
    </r>
    <r>
      <rPr>
        <b/>
        <u/>
        <sz val="11"/>
        <color theme="1"/>
        <rFont val="Calibri"/>
        <family val="2"/>
        <scheme val="minor"/>
      </rPr>
      <t>exclusivement</t>
    </r>
    <r>
      <rPr>
        <sz val="11"/>
        <color theme="1"/>
        <rFont val="Calibri"/>
        <family val="2"/>
        <scheme val="minor"/>
      </rPr>
      <t xml:space="preserve"> concernée par l'axe 6
</t>
    </r>
    <r>
      <rPr>
        <sz val="8"/>
        <color theme="1"/>
        <rFont val="Calibri"/>
        <family val="2"/>
        <scheme val="minor"/>
      </rPr>
      <t>(pas d'autres axes de la conférence des financeurs)</t>
    </r>
  </si>
  <si>
    <t>Le porteur est bien éligible au regard du cahier des charges</t>
  </si>
  <si>
    <r>
      <t xml:space="preserve">Le financement concerne une opération spécifique et ponctuelle
</t>
    </r>
    <r>
      <rPr>
        <sz val="8"/>
        <color theme="1"/>
        <rFont val="Calibri"/>
        <family val="2"/>
        <scheme val="minor"/>
      </rPr>
      <t>(pas de financement structurel, ni pérenne)</t>
    </r>
  </si>
  <si>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</si>
  <si>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</si>
  <si>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</si>
  <si>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</si>
  <si>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</si>
  <si>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</si>
  <si>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</si>
  <si>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</si>
  <si>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</si>
  <si>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</si>
  <si>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</si>
  <si>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</si>
  <si>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Autres modalités</t>
  </si>
  <si>
    <t>GIR 1 à 4</t>
  </si>
  <si>
    <t>GIR 5 et 6
ou non GIRés</t>
  </si>
  <si>
    <t>90 ans et +</t>
  </si>
  <si>
    <t>80 à 89 ans</t>
  </si>
  <si>
    <t>Territoires fragiles</t>
  </si>
  <si>
    <t>Nb Hab.</t>
  </si>
  <si>
    <t>INSEE</t>
  </si>
  <si>
    <t>IC1 IR</t>
  </si>
  <si>
    <t>ACIGNE</t>
  </si>
  <si>
    <t>6521</t>
  </si>
  <si>
    <t>35001</t>
  </si>
  <si>
    <t>ALLAIRE</t>
  </si>
  <si>
    <t>3793</t>
  </si>
  <si>
    <t>ALLINEUC</t>
  </si>
  <si>
    <t>586</t>
  </si>
  <si>
    <t>22001</t>
  </si>
  <si>
    <t>AMANLIS</t>
  </si>
  <si>
    <t>1688</t>
  </si>
  <si>
    <t>35002</t>
  </si>
  <si>
    <t>AMBON</t>
  </si>
  <si>
    <t>1824</t>
  </si>
  <si>
    <t>ANDEL</t>
  </si>
  <si>
    <t>1103</t>
  </si>
  <si>
    <t>22002</t>
  </si>
  <si>
    <t>ANDOUILLE-NEUVILLE</t>
  </si>
  <si>
    <t>860</t>
  </si>
  <si>
    <t>35003</t>
  </si>
  <si>
    <t>ANTRAIN</t>
  </si>
  <si>
    <t>1319</t>
  </si>
  <si>
    <t>35004</t>
  </si>
  <si>
    <t>ARBRISSEL</t>
  </si>
  <si>
    <t>299</t>
  </si>
  <si>
    <t>35005</t>
  </si>
  <si>
    <t>ARGENTRE-DU-PLESSIS</t>
  </si>
  <si>
    <t>4294</t>
  </si>
  <si>
    <t>35006</t>
  </si>
  <si>
    <t>ARGOL</t>
  </si>
  <si>
    <t>1030</t>
  </si>
  <si>
    <t>29001</t>
  </si>
  <si>
    <t>ARRADON</t>
  </si>
  <si>
    <t>5413</t>
  </si>
  <si>
    <t>ARZAL</t>
  </si>
  <si>
    <t>1607</t>
  </si>
  <si>
    <t>ARZANO</t>
  </si>
  <si>
    <t>1387</t>
  </si>
  <si>
    <t>29002</t>
  </si>
  <si>
    <t>ARZON</t>
  </si>
  <si>
    <t>2095</t>
  </si>
  <si>
    <t>AUBIGNE</t>
  </si>
  <si>
    <t>484</t>
  </si>
  <si>
    <t>35007</t>
  </si>
  <si>
    <t>AUCALEUC</t>
  </si>
  <si>
    <t>932</t>
  </si>
  <si>
    <t>22003</t>
  </si>
  <si>
    <t>AUDIERNE</t>
  </si>
  <si>
    <t>3708</t>
  </si>
  <si>
    <t>29003</t>
  </si>
  <si>
    <t>AUGAN</t>
  </si>
  <si>
    <t>1574</t>
  </si>
  <si>
    <t>AURAY</t>
  </si>
  <si>
    <t>13746</t>
  </si>
  <si>
    <t>AVAILLES-SUR-SEICHE</t>
  </si>
  <si>
    <t>686</t>
  </si>
  <si>
    <t>35008</t>
  </si>
  <si>
    <t>BADEN</t>
  </si>
  <si>
    <t>4412</t>
  </si>
  <si>
    <t>BAGUER-MORVAN</t>
  </si>
  <si>
    <t>1673</t>
  </si>
  <si>
    <t>35009</t>
  </si>
  <si>
    <t>BAGUER-PICAN</t>
  </si>
  <si>
    <t>1641</t>
  </si>
  <si>
    <t>35010</t>
  </si>
  <si>
    <t>BAILLE</t>
  </si>
  <si>
    <t>297</t>
  </si>
  <si>
    <t>35011</t>
  </si>
  <si>
    <t>BAIN-DE-BRETAGNE</t>
  </si>
  <si>
    <t>7335</t>
  </si>
  <si>
    <t>35012</t>
  </si>
  <si>
    <t>BAINS-SUR-OUST</t>
  </si>
  <si>
    <t>3414</t>
  </si>
  <si>
    <t>35013</t>
  </si>
  <si>
    <t>BAIS</t>
  </si>
  <si>
    <t>2354</t>
  </si>
  <si>
    <t>35014</t>
  </si>
  <si>
    <t>BALAZE</t>
  </si>
  <si>
    <t>2270</t>
  </si>
  <si>
    <t>35015</t>
  </si>
  <si>
    <t>BANGOR</t>
  </si>
  <si>
    <t>981</t>
  </si>
  <si>
    <t>BANNALEC</t>
  </si>
  <si>
    <t>5634</t>
  </si>
  <si>
    <t>29004</t>
  </si>
  <si>
    <t>BAUD</t>
  </si>
  <si>
    <t>6230</t>
  </si>
  <si>
    <t>BAULON</t>
  </si>
  <si>
    <t>2157</t>
  </si>
  <si>
    <t>35016</t>
  </si>
  <si>
    <t>BAYE</t>
  </si>
  <si>
    <t>1143</t>
  </si>
  <si>
    <t>29005</t>
  </si>
  <si>
    <t>BAZOUGES-LA-PEROUSE</t>
  </si>
  <si>
    <t>1794</t>
  </si>
  <si>
    <t>35019</t>
  </si>
  <si>
    <t>BEAUCE</t>
  </si>
  <si>
    <t>1320</t>
  </si>
  <si>
    <t>35021</t>
  </si>
  <si>
    <t>BEAUSSAIS-SUR-MER</t>
  </si>
  <si>
    <t>3474</t>
  </si>
  <si>
    <t>22209</t>
  </si>
  <si>
    <t>BECHEREL</t>
  </si>
  <si>
    <t>678</t>
  </si>
  <si>
    <t>35022</t>
  </si>
  <si>
    <t>BEDEE</t>
  </si>
  <si>
    <t>4200</t>
  </si>
  <si>
    <t>35023</t>
  </si>
  <si>
    <t>BEGANNE</t>
  </si>
  <si>
    <t>1394</t>
  </si>
  <si>
    <t>BEGARD</t>
  </si>
  <si>
    <t>4752</t>
  </si>
  <si>
    <t>22004</t>
  </si>
  <si>
    <t>BEIGNON</t>
  </si>
  <si>
    <t>1839</t>
  </si>
  <si>
    <t>BELLE-ISLE-EN-TERRE</t>
  </si>
  <si>
    <t>1058</t>
  </si>
  <si>
    <t>22005</t>
  </si>
  <si>
    <t>BELZ</t>
  </si>
  <si>
    <t>3731</t>
  </si>
  <si>
    <t>BENODET</t>
  </si>
  <si>
    <t>3505</t>
  </si>
  <si>
    <t>29006</t>
  </si>
  <si>
    <t>BERHET</t>
  </si>
  <si>
    <t>250</t>
  </si>
  <si>
    <t>22006</t>
  </si>
  <si>
    <t>BERNE</t>
  </si>
  <si>
    <t>1514</t>
  </si>
  <si>
    <t>BERRIC</t>
  </si>
  <si>
    <t>1781</t>
  </si>
  <si>
    <t>BERRIEN</t>
  </si>
  <si>
    <t>963</t>
  </si>
  <si>
    <t>29007</t>
  </si>
  <si>
    <t>BETTON</t>
  </si>
  <si>
    <t>10879</t>
  </si>
  <si>
    <t>35024</t>
  </si>
  <si>
    <t>BEUZEC-CAP-SIZUN</t>
  </si>
  <si>
    <t>1016</t>
  </si>
  <si>
    <t>29008</t>
  </si>
  <si>
    <t>BIEUZY</t>
  </si>
  <si>
    <t>769</t>
  </si>
  <si>
    <t>BIGNAN</t>
  </si>
  <si>
    <t>2784</t>
  </si>
  <si>
    <t>BILLE</t>
  </si>
  <si>
    <t>1047</t>
  </si>
  <si>
    <t>35025</t>
  </si>
  <si>
    <t>BILLIERS</t>
  </si>
  <si>
    <t>BILLIO</t>
  </si>
  <si>
    <t>365</t>
  </si>
  <si>
    <t>BINIC-ÃƒÂ‰TABLES-SUR-MER</t>
  </si>
  <si>
    <t>6922</t>
  </si>
  <si>
    <t>22055</t>
  </si>
  <si>
    <t>BLERUAIS</t>
  </si>
  <si>
    <t>111</t>
  </si>
  <si>
    <t>35026</t>
  </si>
  <si>
    <t>BOBITAL</t>
  </si>
  <si>
    <t>1087</t>
  </si>
  <si>
    <t>22008</t>
  </si>
  <si>
    <t>BODILIS</t>
  </si>
  <si>
    <t>1597</t>
  </si>
  <si>
    <t>29010</t>
  </si>
  <si>
    <t>BOHAL</t>
  </si>
  <si>
    <t>802</t>
  </si>
  <si>
    <t>BOHARS</t>
  </si>
  <si>
    <t>3491</t>
  </si>
  <si>
    <t>29011</t>
  </si>
  <si>
    <t>BOISGERVILLY</t>
  </si>
  <si>
    <t>1625</t>
  </si>
  <si>
    <t>35027</t>
  </si>
  <si>
    <t>BOISTRUDAN</t>
  </si>
  <si>
    <t>687</t>
  </si>
  <si>
    <t>35028</t>
  </si>
  <si>
    <t>BOLAZEC</t>
  </si>
  <si>
    <t>204</t>
  </si>
  <si>
    <t>29012</t>
  </si>
  <si>
    <t>BON REPOS SUR BLAVET</t>
  </si>
  <si>
    <t>1274</t>
  </si>
  <si>
    <t>22107</t>
  </si>
  <si>
    <t>BONNEMAIN</t>
  </si>
  <si>
    <t>1509</t>
  </si>
  <si>
    <t>35029</t>
  </si>
  <si>
    <t>BONO</t>
  </si>
  <si>
    <t>2229</t>
  </si>
  <si>
    <t>BOQUEHO</t>
  </si>
  <si>
    <t>1082</t>
  </si>
  <si>
    <t>22011</t>
  </si>
  <si>
    <t>BOTMEUR</t>
  </si>
  <si>
    <t>212</t>
  </si>
  <si>
    <t>29013</t>
  </si>
  <si>
    <t>BOTSORHEL</t>
  </si>
  <si>
    <t>425</t>
  </si>
  <si>
    <t>29014</t>
  </si>
  <si>
    <t>BOURBRIAC</t>
  </si>
  <si>
    <t>2321</t>
  </si>
  <si>
    <t>22013</t>
  </si>
  <si>
    <t>BOURG-BLANC</t>
  </si>
  <si>
    <t>3537</t>
  </si>
  <si>
    <t>29015</t>
  </si>
  <si>
    <t>BOURG-DES-COMPTES</t>
  </si>
  <si>
    <t>3241</t>
  </si>
  <si>
    <t>35033</t>
  </si>
  <si>
    <t>BOURGBARRE</t>
  </si>
  <si>
    <t>3841</t>
  </si>
  <si>
    <t>35032</t>
  </si>
  <si>
    <t>BOURSEUL</t>
  </si>
  <si>
    <t>1127</t>
  </si>
  <si>
    <t>22014</t>
  </si>
  <si>
    <t>BOVEL</t>
  </si>
  <si>
    <t>600</t>
  </si>
  <si>
    <t>35035</t>
  </si>
  <si>
    <t>BRANDERION</t>
  </si>
  <si>
    <t>1419</t>
  </si>
  <si>
    <t>BRANDIVY</t>
  </si>
  <si>
    <t>1276</t>
  </si>
  <si>
    <t>BRASPARTS</t>
  </si>
  <si>
    <t>1042</t>
  </si>
  <si>
    <t>29016</t>
  </si>
  <si>
    <t>BREAL-SOUS-MONTFORT</t>
  </si>
  <si>
    <t>5815</t>
  </si>
  <si>
    <t>35037</t>
  </si>
  <si>
    <t>BREAL-SOUS-VITRE</t>
  </si>
  <si>
    <t>655</t>
  </si>
  <si>
    <t>35038</t>
  </si>
  <si>
    <t>BRECE</t>
  </si>
  <si>
    <t>2099</t>
  </si>
  <si>
    <t>35039</t>
  </si>
  <si>
    <t>BRECH</t>
  </si>
  <si>
    <t>6661</t>
  </si>
  <si>
    <t>BREHAN</t>
  </si>
  <si>
    <t>2322</t>
  </si>
  <si>
    <t>BREHAND</t>
  </si>
  <si>
    <t>1600</t>
  </si>
  <si>
    <t>22015</t>
  </si>
  <si>
    <t>BRELES</t>
  </si>
  <si>
    <t>883</t>
  </si>
  <si>
    <t>29017</t>
  </si>
  <si>
    <t>BRELIDY</t>
  </si>
  <si>
    <t>298</t>
  </si>
  <si>
    <t>22018</t>
  </si>
  <si>
    <t>BRENNILIS</t>
  </si>
  <si>
    <t>458</t>
  </si>
  <si>
    <t>29018</t>
  </si>
  <si>
    <t>BREST</t>
  </si>
  <si>
    <t>139163</t>
  </si>
  <si>
    <t>29019</t>
  </si>
  <si>
    <t>BRETEIL</t>
  </si>
  <si>
    <t>3482</t>
  </si>
  <si>
    <t>35040</t>
  </si>
  <si>
    <t>BRIE</t>
  </si>
  <si>
    <t>914</t>
  </si>
  <si>
    <t>35041</t>
  </si>
  <si>
    <t>BRIEC</t>
  </si>
  <si>
    <t>5625</t>
  </si>
  <si>
    <t>29020</t>
  </si>
  <si>
    <t>BRIELLES</t>
  </si>
  <si>
    <t>717</t>
  </si>
  <si>
    <t>35042</t>
  </si>
  <si>
    <t>BRIGNAC</t>
  </si>
  <si>
    <t>181</t>
  </si>
  <si>
    <t>BRINGOLO</t>
  </si>
  <si>
    <t>455</t>
  </si>
  <si>
    <t>22019</t>
  </si>
  <si>
    <t>BROONS</t>
  </si>
  <si>
    <t>2900</t>
  </si>
  <si>
    <t>22020</t>
  </si>
  <si>
    <t>BROUALAN</t>
  </si>
  <si>
    <t>379</t>
  </si>
  <si>
    <t>35044</t>
  </si>
  <si>
    <t>BRUC-SUR-AFF</t>
  </si>
  <si>
    <t>859</t>
  </si>
  <si>
    <t>35045</t>
  </si>
  <si>
    <t>BRUSVILY</t>
  </si>
  <si>
    <t>1183</t>
  </si>
  <si>
    <t>22021</t>
  </si>
  <si>
    <t>BRUZ</t>
  </si>
  <si>
    <t>17978</t>
  </si>
  <si>
    <t>35047</t>
  </si>
  <si>
    <t>BUBRY</t>
  </si>
  <si>
    <t>2379</t>
  </si>
  <si>
    <t>BULAT-PESTIVIEN</t>
  </si>
  <si>
    <t>423</t>
  </si>
  <si>
    <t>22023</t>
  </si>
  <si>
    <t>BULEON</t>
  </si>
  <si>
    <t>516</t>
  </si>
  <si>
    <t>CADEN</t>
  </si>
  <si>
    <t>1637</t>
  </si>
  <si>
    <t>CALAN</t>
  </si>
  <si>
    <t>1152</t>
  </si>
  <si>
    <t>CALANHEL</t>
  </si>
  <si>
    <t>22024</t>
  </si>
  <si>
    <t>CALLAC</t>
  </si>
  <si>
    <t>2211</t>
  </si>
  <si>
    <t>22025</t>
  </si>
  <si>
    <t>CALORGUEN</t>
  </si>
  <si>
    <t>712</t>
  </si>
  <si>
    <t>22026</t>
  </si>
  <si>
    <t>CAMARET-SUR-MER</t>
  </si>
  <si>
    <t>2583</t>
  </si>
  <si>
    <t>29022</t>
  </si>
  <si>
    <t>CAMLEZ</t>
  </si>
  <si>
    <t>901</t>
  </si>
  <si>
    <t>22028</t>
  </si>
  <si>
    <t>CAMOEL</t>
  </si>
  <si>
    <t>988</t>
  </si>
  <si>
    <t>CAMORS</t>
  </si>
  <si>
    <t>2994</t>
  </si>
  <si>
    <t>CAMPENEAC</t>
  </si>
  <si>
    <t>1944</t>
  </si>
  <si>
    <t>CANCALE</t>
  </si>
  <si>
    <t>5166</t>
  </si>
  <si>
    <t>35049</t>
  </si>
  <si>
    <t>CANIHUEL</t>
  </si>
  <si>
    <t>366</t>
  </si>
  <si>
    <t>22029</t>
  </si>
  <si>
    <t>CAOUENNEC-LANVEZEAC</t>
  </si>
  <si>
    <t>862</t>
  </si>
  <si>
    <t>22030</t>
  </si>
  <si>
    <t>CARANTEC</t>
  </si>
  <si>
    <t>3149</t>
  </si>
  <si>
    <t>29023</t>
  </si>
  <si>
    <t>CARDROC</t>
  </si>
  <si>
    <t>550</t>
  </si>
  <si>
    <t>35050</t>
  </si>
  <si>
    <t>CARENTOIR</t>
  </si>
  <si>
    <t>3291</t>
  </si>
  <si>
    <t>CARHAIX-PLOUGUER</t>
  </si>
  <si>
    <t>7305</t>
  </si>
  <si>
    <t>29024</t>
  </si>
  <si>
    <t>CARNAC</t>
  </si>
  <si>
    <t>4236</t>
  </si>
  <si>
    <t>CARNOET</t>
  </si>
  <si>
    <t>683</t>
  </si>
  <si>
    <t>22031</t>
  </si>
  <si>
    <t>CARO</t>
  </si>
  <si>
    <t>1178</t>
  </si>
  <si>
    <t>CAST</t>
  </si>
  <si>
    <t>1620</t>
  </si>
  <si>
    <t>29025</t>
  </si>
  <si>
    <t>CAUDAN</t>
  </si>
  <si>
    <t>6691</t>
  </si>
  <si>
    <t>CAULNES</t>
  </si>
  <si>
    <t>2468</t>
  </si>
  <si>
    <t>22032</t>
  </si>
  <si>
    <t>CAUREL</t>
  </si>
  <si>
    <t>359</t>
  </si>
  <si>
    <t>22033</t>
  </si>
  <si>
    <t>CAVAN</t>
  </si>
  <si>
    <t>1493</t>
  </si>
  <si>
    <t>22034</t>
  </si>
  <si>
    <t>CESSON-SEVIGNE</t>
  </si>
  <si>
    <t>17414</t>
  </si>
  <si>
    <t>35051</t>
  </si>
  <si>
    <t>CHAMPEAUX</t>
  </si>
  <si>
    <t>491</t>
  </si>
  <si>
    <t>35052</t>
  </si>
  <si>
    <t>CHANCE</t>
  </si>
  <si>
    <t>302</t>
  </si>
  <si>
    <t>35053</t>
  </si>
  <si>
    <t>CHANTELOUP</t>
  </si>
  <si>
    <t>1845</t>
  </si>
  <si>
    <t>35054</t>
  </si>
  <si>
    <t>CHANTEPIE</t>
  </si>
  <si>
    <t>10445</t>
  </si>
  <si>
    <t>35055</t>
  </si>
  <si>
    <t>CHAPELLE DU LOU DU LAC (LA)</t>
  </si>
  <si>
    <t>998</t>
  </si>
  <si>
    <t>35060</t>
  </si>
  <si>
    <t>CHARTRES-DE-BRETAGNE</t>
  </si>
  <si>
    <t>7355</t>
  </si>
  <si>
    <t>35066</t>
  </si>
  <si>
    <t>CHASNE-SUR-ILLET</t>
  </si>
  <si>
    <t>1515</t>
  </si>
  <si>
    <t>35067</t>
  </si>
  <si>
    <t>CHATEAUBOURG</t>
  </si>
  <si>
    <t>6917</t>
  </si>
  <si>
    <t>35068</t>
  </si>
  <si>
    <t>CHÃƒÂ‚TEAUGIRON</t>
  </si>
  <si>
    <t>9561</t>
  </si>
  <si>
    <t>35069</t>
  </si>
  <si>
    <t>CHATEAULIN</t>
  </si>
  <si>
    <t>5227</t>
  </si>
  <si>
    <t>29026</t>
  </si>
  <si>
    <t>CHATEAUNEUF-D'ILLE-ET-VILAINE</t>
  </si>
  <si>
    <t>1662</t>
  </si>
  <si>
    <t>35070</t>
  </si>
  <si>
    <t>CHATEAUNEUF-DU-FAOU</t>
  </si>
  <si>
    <t>3690</t>
  </si>
  <si>
    <t>29027</t>
  </si>
  <si>
    <t>CHATELAUDREN</t>
  </si>
  <si>
    <t>993</t>
  </si>
  <si>
    <t>22038</t>
  </si>
  <si>
    <t>CHATILLON-EN-VENDELAIS</t>
  </si>
  <si>
    <t>1700</t>
  </si>
  <si>
    <t>35072</t>
  </si>
  <si>
    <t>CHAUVIGNE</t>
  </si>
  <si>
    <t>854</t>
  </si>
  <si>
    <t>35075</t>
  </si>
  <si>
    <t>CHAVAGNE</t>
  </si>
  <si>
    <t>3802</t>
  </si>
  <si>
    <t>35076</t>
  </si>
  <si>
    <t>CHELUN</t>
  </si>
  <si>
    <t>348</t>
  </si>
  <si>
    <t>35077</t>
  </si>
  <si>
    <t>CHERRUEIX</t>
  </si>
  <si>
    <t>1132</t>
  </si>
  <si>
    <t>35078</t>
  </si>
  <si>
    <t>CHEVAIGNE</t>
  </si>
  <si>
    <t>2126</t>
  </si>
  <si>
    <t>35079</t>
  </si>
  <si>
    <t>CINTRE</t>
  </si>
  <si>
    <t>2236</t>
  </si>
  <si>
    <t>35080</t>
  </si>
  <si>
    <t>CLAYES</t>
  </si>
  <si>
    <t>818</t>
  </si>
  <si>
    <t>35081</t>
  </si>
  <si>
    <t>CLEDEN-CAP-SIZUN</t>
  </si>
  <si>
    <t>954</t>
  </si>
  <si>
    <t>29028</t>
  </si>
  <si>
    <t>CLEDEN-POHER</t>
  </si>
  <si>
    <t>1134</t>
  </si>
  <si>
    <t>29029</t>
  </si>
  <si>
    <t>CLEDER</t>
  </si>
  <si>
    <t>3770</t>
  </si>
  <si>
    <t>29030</t>
  </si>
  <si>
    <t>CLEGUER</t>
  </si>
  <si>
    <t>3330</t>
  </si>
  <si>
    <t>CLEGUEREC</t>
  </si>
  <si>
    <t>2930</t>
  </si>
  <si>
    <t>CLOHARS-CARNOET</t>
  </si>
  <si>
    <t>4315</t>
  </si>
  <si>
    <t>29031</t>
  </si>
  <si>
    <t>CLOHARS-FOUESNANT</t>
  </si>
  <si>
    <t>2043</t>
  </si>
  <si>
    <t>29032</t>
  </si>
  <si>
    <t>COADOUT</t>
  </si>
  <si>
    <t>577</t>
  </si>
  <si>
    <t>22040</t>
  </si>
  <si>
    <t>COAT-MEAL</t>
  </si>
  <si>
    <t>1091</t>
  </si>
  <si>
    <t>29035</t>
  </si>
  <si>
    <t>COATASCORN</t>
  </si>
  <si>
    <t>251</t>
  </si>
  <si>
    <t>22041</t>
  </si>
  <si>
    <t>COATREVEN</t>
  </si>
  <si>
    <t>488</t>
  </si>
  <si>
    <t>22042</t>
  </si>
  <si>
    <t>COESMES</t>
  </si>
  <si>
    <t>1491</t>
  </si>
  <si>
    <t>35082</t>
  </si>
  <si>
    <t>COETLOGON</t>
  </si>
  <si>
    <t>230</t>
  </si>
  <si>
    <t>22043</t>
  </si>
  <si>
    <t>COETMIEUX</t>
  </si>
  <si>
    <t>22044</t>
  </si>
  <si>
    <t>COHINIAC</t>
  </si>
  <si>
    <t>22045</t>
  </si>
  <si>
    <t>COLLOREC</t>
  </si>
  <si>
    <t>624</t>
  </si>
  <si>
    <t>29036</t>
  </si>
  <si>
    <t>COLPO</t>
  </si>
  <si>
    <t>2237</t>
  </si>
  <si>
    <t>COMBLESSAC</t>
  </si>
  <si>
    <t>698</t>
  </si>
  <si>
    <t>35084</t>
  </si>
  <si>
    <t>COMBOURG</t>
  </si>
  <si>
    <t>5862</t>
  </si>
  <si>
    <t>35085</t>
  </si>
  <si>
    <t>COMBOURTILLE</t>
  </si>
  <si>
    <t>606</t>
  </si>
  <si>
    <t>35086</t>
  </si>
  <si>
    <t>COMBRIT</t>
  </si>
  <si>
    <t>4011</t>
  </si>
  <si>
    <t>29037</t>
  </si>
  <si>
    <t>COMMANA</t>
  </si>
  <si>
    <t>1038</t>
  </si>
  <si>
    <t>29038</t>
  </si>
  <si>
    <t>CONCARNEAU</t>
  </si>
  <si>
    <t>19182</t>
  </si>
  <si>
    <t>29039</t>
  </si>
  <si>
    <t>CONCORET</t>
  </si>
  <si>
    <t>735</t>
  </si>
  <si>
    <t>CONFORT-MEILARS</t>
  </si>
  <si>
    <t>882</t>
  </si>
  <si>
    <t>29145</t>
  </si>
  <si>
    <t>CORAY</t>
  </si>
  <si>
    <t>1910</t>
  </si>
  <si>
    <t>29041</t>
  </si>
  <si>
    <t>CORLAY</t>
  </si>
  <si>
    <t>959</t>
  </si>
  <si>
    <t>22047</t>
  </si>
  <si>
    <t>CORNILLE</t>
  </si>
  <si>
    <t>969</t>
  </si>
  <si>
    <t>35087</t>
  </si>
  <si>
    <t>CORPS-NUDS</t>
  </si>
  <si>
    <t>3216</t>
  </si>
  <si>
    <t>35088</t>
  </si>
  <si>
    <t>CORSEUL</t>
  </si>
  <si>
    <t>2151</t>
  </si>
  <si>
    <t>22048</t>
  </si>
  <si>
    <t>COURNON</t>
  </si>
  <si>
    <t>770</t>
  </si>
  <si>
    <t>CRACH</t>
  </si>
  <si>
    <t>3318</t>
  </si>
  <si>
    <t>CREDIN</t>
  </si>
  <si>
    <t>1529</t>
  </si>
  <si>
    <t>CREHEN</t>
  </si>
  <si>
    <t>1663</t>
  </si>
  <si>
    <t>22049</t>
  </si>
  <si>
    <t>CREVIN</t>
  </si>
  <si>
    <t>2707</t>
  </si>
  <si>
    <t>35090</t>
  </si>
  <si>
    <t>CROIXANVEC</t>
  </si>
  <si>
    <t>165</t>
  </si>
  <si>
    <t>CROZON</t>
  </si>
  <si>
    <t>7601</t>
  </si>
  <si>
    <t>29042</t>
  </si>
  <si>
    <t>CRUGUEL</t>
  </si>
  <si>
    <t>642</t>
  </si>
  <si>
    <t>CUGUEN</t>
  </si>
  <si>
    <t>834</t>
  </si>
  <si>
    <t>35092</t>
  </si>
  <si>
    <t>DAMGAN</t>
  </si>
  <si>
    <t>1703</t>
  </si>
  <si>
    <t>DAOULAS</t>
  </si>
  <si>
    <t>1771</t>
  </si>
  <si>
    <t>29043</t>
  </si>
  <si>
    <t>DINAN</t>
  </si>
  <si>
    <t>11003</t>
  </si>
  <si>
    <t>22050</t>
  </si>
  <si>
    <t>DINARD</t>
  </si>
  <si>
    <t>9936</t>
  </si>
  <si>
    <t>35093</t>
  </si>
  <si>
    <t>DINEAULT</t>
  </si>
  <si>
    <t>2164</t>
  </si>
  <si>
    <t>29044</t>
  </si>
  <si>
    <t>DINGE</t>
  </si>
  <si>
    <t>1666</t>
  </si>
  <si>
    <t>35094</t>
  </si>
  <si>
    <t>DIRINON</t>
  </si>
  <si>
    <t>2333</t>
  </si>
  <si>
    <t>29045</t>
  </si>
  <si>
    <t>DOL-DE-BRETAGNE</t>
  </si>
  <si>
    <t>5646</t>
  </si>
  <si>
    <t>35095</t>
  </si>
  <si>
    <t>DOMAGNE</t>
  </si>
  <si>
    <t>2290</t>
  </si>
  <si>
    <t>35096</t>
  </si>
  <si>
    <t>DOMALAIN</t>
  </si>
  <si>
    <t>1985</t>
  </si>
  <si>
    <t>35097</t>
  </si>
  <si>
    <t>DOMLOUP</t>
  </si>
  <si>
    <t>3185</t>
  </si>
  <si>
    <t>35099</t>
  </si>
  <si>
    <t>DOMPIERRE-DU-CHEMIN</t>
  </si>
  <si>
    <t>581</t>
  </si>
  <si>
    <t>35100</t>
  </si>
  <si>
    <t>DOUARNENEZ</t>
  </si>
  <si>
    <t>14208</t>
  </si>
  <si>
    <t>29046</t>
  </si>
  <si>
    <t>DOURDAIN</t>
  </si>
  <si>
    <t>1148</t>
  </si>
  <si>
    <t>35101</t>
  </si>
  <si>
    <t>DROUGES</t>
  </si>
  <si>
    <t>528</t>
  </si>
  <si>
    <t>35102</t>
  </si>
  <si>
    <t>DUAULT</t>
  </si>
  <si>
    <t>362</t>
  </si>
  <si>
    <t>22052</t>
  </si>
  <si>
    <t>EANCE</t>
  </si>
  <si>
    <t>405</t>
  </si>
  <si>
    <t>35103</t>
  </si>
  <si>
    <t>EDERN</t>
  </si>
  <si>
    <t>2201</t>
  </si>
  <si>
    <t>29048</t>
  </si>
  <si>
    <t>ELLIANT</t>
  </si>
  <si>
    <t>3175</t>
  </si>
  <si>
    <t>29049</t>
  </si>
  <si>
    <t>ELVEN</t>
  </si>
  <si>
    <t>5718</t>
  </si>
  <si>
    <t>EPINIAC</t>
  </si>
  <si>
    <t>1402</t>
  </si>
  <si>
    <t>35104</t>
  </si>
  <si>
    <t>ERBREE</t>
  </si>
  <si>
    <t>1677</t>
  </si>
  <si>
    <t>35105</t>
  </si>
  <si>
    <t>ERCE-EN-LAMEE</t>
  </si>
  <si>
    <t>1504</t>
  </si>
  <si>
    <t>35106</t>
  </si>
  <si>
    <t>ERCE-PRES-LIFFRE</t>
  </si>
  <si>
    <t>1761</t>
  </si>
  <si>
    <t>35107</t>
  </si>
  <si>
    <t>ERDEVEN</t>
  </si>
  <si>
    <t>3583</t>
  </si>
  <si>
    <t>EREAC</t>
  </si>
  <si>
    <t>681</t>
  </si>
  <si>
    <t>22053</t>
  </si>
  <si>
    <t>ERGUE-GABERIC</t>
  </si>
  <si>
    <t>8290</t>
  </si>
  <si>
    <t>29051</t>
  </si>
  <si>
    <t>ERQUY</t>
  </si>
  <si>
    <t>3898</t>
  </si>
  <si>
    <t>22054</t>
  </si>
  <si>
    <t>ESSE</t>
  </si>
  <si>
    <t>1111</t>
  </si>
  <si>
    <t>35108</t>
  </si>
  <si>
    <t>ETEL</t>
  </si>
  <si>
    <t>1951</t>
  </si>
  <si>
    <t>ETRELLES</t>
  </si>
  <si>
    <t>2545</t>
  </si>
  <si>
    <t>35109</t>
  </si>
  <si>
    <t>ÃƒÂ‰VELLYS</t>
  </si>
  <si>
    <t>3462</t>
  </si>
  <si>
    <t>EVRAN</t>
  </si>
  <si>
    <t>1712</t>
  </si>
  <si>
    <t>22056</t>
  </si>
  <si>
    <t>EVRIGUET</t>
  </si>
  <si>
    <t>171</t>
  </si>
  <si>
    <t>FEINS</t>
  </si>
  <si>
    <t>941</t>
  </si>
  <si>
    <t>35110</t>
  </si>
  <si>
    <t>FEREL</t>
  </si>
  <si>
    <t>3151</t>
  </si>
  <si>
    <t>FLEURIGNE</t>
  </si>
  <si>
    <t>1017</t>
  </si>
  <si>
    <t>35112</t>
  </si>
  <si>
    <t>FORGES-LA-FORET</t>
  </si>
  <si>
    <t>271</t>
  </si>
  <si>
    <t>35114</t>
  </si>
  <si>
    <t>FOUESNANT</t>
  </si>
  <si>
    <t>9569</t>
  </si>
  <si>
    <t>29058</t>
  </si>
  <si>
    <t>FOUGERES</t>
  </si>
  <si>
    <t>20235</t>
  </si>
  <si>
    <t>35115</t>
  </si>
  <si>
    <t>FREHEL</t>
  </si>
  <si>
    <t>1554</t>
  </si>
  <si>
    <t>22179</t>
  </si>
  <si>
    <t>GACILLY (LA)</t>
  </si>
  <si>
    <t>3956</t>
  </si>
  <si>
    <t>GAEL</t>
  </si>
  <si>
    <t>1667</t>
  </si>
  <si>
    <t>35117</t>
  </si>
  <si>
    <t>GAHARD</t>
  </si>
  <si>
    <t>1424</t>
  </si>
  <si>
    <t>35118</t>
  </si>
  <si>
    <t>GARLAN</t>
  </si>
  <si>
    <t>1045</t>
  </si>
  <si>
    <t>29059</t>
  </si>
  <si>
    <t>GAUSSON</t>
  </si>
  <si>
    <t>629</t>
  </si>
  <si>
    <t>22060</t>
  </si>
  <si>
    <t>GAVRES</t>
  </si>
  <si>
    <t>695</t>
  </si>
  <si>
    <t>GENNES-SUR-SEICHE</t>
  </si>
  <si>
    <t>930</t>
  </si>
  <si>
    <t>35119</t>
  </si>
  <si>
    <t>GESTEL</t>
  </si>
  <si>
    <t>2764</t>
  </si>
  <si>
    <t>GEVEZE</t>
  </si>
  <si>
    <t>5161</t>
  </si>
  <si>
    <t>35120</t>
  </si>
  <si>
    <t>GLOMEL</t>
  </si>
  <si>
    <t>1412</t>
  </si>
  <si>
    <t>22061</t>
  </si>
  <si>
    <t>GOMENE</t>
  </si>
  <si>
    <t>546</t>
  </si>
  <si>
    <t>22062</t>
  </si>
  <si>
    <t>GOMMENEC'H</t>
  </si>
  <si>
    <t>548</t>
  </si>
  <si>
    <t>22063</t>
  </si>
  <si>
    <t>GOSNE</t>
  </si>
  <si>
    <t>1998</t>
  </si>
  <si>
    <t>35121</t>
  </si>
  <si>
    <t>GOUAREC</t>
  </si>
  <si>
    <t>905</t>
  </si>
  <si>
    <t>22064</t>
  </si>
  <si>
    <t>GOUDELIN</t>
  </si>
  <si>
    <t>1737</t>
  </si>
  <si>
    <t>22065</t>
  </si>
  <si>
    <t>GOUESNACH</t>
  </si>
  <si>
    <t>2752</t>
  </si>
  <si>
    <t>29060</t>
  </si>
  <si>
    <t>GOUESNOU</t>
  </si>
  <si>
    <t>6009</t>
  </si>
  <si>
    <t>29061</t>
  </si>
  <si>
    <t>GOUEZEC</t>
  </si>
  <si>
    <t>1106</t>
  </si>
  <si>
    <t>29062</t>
  </si>
  <si>
    <t>GOULIEN</t>
  </si>
  <si>
    <t>434</t>
  </si>
  <si>
    <t>29063</t>
  </si>
  <si>
    <t>GOULVEN</t>
  </si>
  <si>
    <t>449</t>
  </si>
  <si>
    <t>29064</t>
  </si>
  <si>
    <t>GOURHEL</t>
  </si>
  <si>
    <t>GOURIN</t>
  </si>
  <si>
    <t>3972</t>
  </si>
  <si>
    <t>GOURLIZON</t>
  </si>
  <si>
    <t>898</t>
  </si>
  <si>
    <t>29065</t>
  </si>
  <si>
    <t>GOVEN</t>
  </si>
  <si>
    <t>4422</t>
  </si>
  <si>
    <t>35123</t>
  </si>
  <si>
    <t>GRACE-UZEL</t>
  </si>
  <si>
    <t>427</t>
  </si>
  <si>
    <t>22068</t>
  </si>
  <si>
    <t>GRACES</t>
  </si>
  <si>
    <t>2492</t>
  </si>
  <si>
    <t>22067</t>
  </si>
  <si>
    <t>GRAND-CHAMP</t>
  </si>
  <si>
    <t>5295</t>
  </si>
  <si>
    <t>GRAND-FOUGERAY</t>
  </si>
  <si>
    <t>2462</t>
  </si>
  <si>
    <t>35124</t>
  </si>
  <si>
    <t>GROIX</t>
  </si>
  <si>
    <t>2262</t>
  </si>
  <si>
    <t>GUEGON</t>
  </si>
  <si>
    <t>2296</t>
  </si>
  <si>
    <t>GUEHENNO</t>
  </si>
  <si>
    <t>793</t>
  </si>
  <si>
    <t>GUELTAS</t>
  </si>
  <si>
    <t>511</t>
  </si>
  <si>
    <t>GUEMENE-SUR-SCORFF</t>
  </si>
  <si>
    <t>GUENGAT</t>
  </si>
  <si>
    <t>1755</t>
  </si>
  <si>
    <t>29066</t>
  </si>
  <si>
    <t>GUENIN</t>
  </si>
  <si>
    <t>1718</t>
  </si>
  <si>
    <t>GUENROC</t>
  </si>
  <si>
    <t>219</t>
  </si>
  <si>
    <t>22069</t>
  </si>
  <si>
    <t>GUER</t>
  </si>
  <si>
    <t>6299</t>
  </si>
  <si>
    <t>GUERLÃƒÂ‰DAN</t>
  </si>
  <si>
    <t>2460</t>
  </si>
  <si>
    <t>22158</t>
  </si>
  <si>
    <t>GUERLESQUIN</t>
  </si>
  <si>
    <t>1343</t>
  </si>
  <si>
    <t>29067</t>
  </si>
  <si>
    <t>GUERN</t>
  </si>
  <si>
    <t>GUICHEN</t>
  </si>
  <si>
    <t>8231</t>
  </si>
  <si>
    <t>35126</t>
  </si>
  <si>
    <t>GUICLAN</t>
  </si>
  <si>
    <t>2482</t>
  </si>
  <si>
    <t>29068</t>
  </si>
  <si>
    <t>GUIDEL</t>
  </si>
  <si>
    <t>11410</t>
  </si>
  <si>
    <t>GUIGNEN</t>
  </si>
  <si>
    <t>3821</t>
  </si>
  <si>
    <t>35127</t>
  </si>
  <si>
    <t>GUILER-SUR-GOYEN</t>
  </si>
  <si>
    <t>535</t>
  </si>
  <si>
    <t>29070</t>
  </si>
  <si>
    <t>GUILERS</t>
  </si>
  <si>
    <t>7967</t>
  </si>
  <si>
    <t>29069</t>
  </si>
  <si>
    <t>GUILLAC</t>
  </si>
  <si>
    <t>1376</t>
  </si>
  <si>
    <t>GUILLIERS</t>
  </si>
  <si>
    <t>1342</t>
  </si>
  <si>
    <t>GUILLIGOMARC'H</t>
  </si>
  <si>
    <t>757</t>
  </si>
  <si>
    <t>29071</t>
  </si>
  <si>
    <t>GUILVINEC</t>
  </si>
  <si>
    <t>2704</t>
  </si>
  <si>
    <t>29072</t>
  </si>
  <si>
    <t>GUIMAEC</t>
  </si>
  <si>
    <t>970</t>
  </si>
  <si>
    <t>29073</t>
  </si>
  <si>
    <t>GUIMILIAU</t>
  </si>
  <si>
    <t>1024</t>
  </si>
  <si>
    <t>29074</t>
  </si>
  <si>
    <t>GUINGAMP</t>
  </si>
  <si>
    <t>6900</t>
  </si>
  <si>
    <t>22070</t>
  </si>
  <si>
    <t>GUIPAVAS</t>
  </si>
  <si>
    <t>14418</t>
  </si>
  <si>
    <t>29075</t>
  </si>
  <si>
    <t>GUIPEL</t>
  </si>
  <si>
    <t>1711</t>
  </si>
  <si>
    <t>35128</t>
  </si>
  <si>
    <t>GUIPRY-MESSAC</t>
  </si>
  <si>
    <t>6888</t>
  </si>
  <si>
    <t>35176</t>
  </si>
  <si>
    <t>GUISCRIFF</t>
  </si>
  <si>
    <t>2155</t>
  </si>
  <si>
    <t>GUISSENY</t>
  </si>
  <si>
    <t>2002</t>
  </si>
  <si>
    <t>29077</t>
  </si>
  <si>
    <t>GUITTE</t>
  </si>
  <si>
    <t>693</t>
  </si>
  <si>
    <t>22071</t>
  </si>
  <si>
    <t>GURUNHUEL</t>
  </si>
  <si>
    <t>446</t>
  </si>
  <si>
    <t>22072</t>
  </si>
  <si>
    <t>HANVEC</t>
  </si>
  <si>
    <t>2006</t>
  </si>
  <si>
    <t>29078</t>
  </si>
  <si>
    <t>HEDE-BAZOUGES</t>
  </si>
  <si>
    <t>35130</t>
  </si>
  <si>
    <t>HELLEAN</t>
  </si>
  <si>
    <t>364</t>
  </si>
  <si>
    <t>HEMONSTOIR</t>
  </si>
  <si>
    <t>719</t>
  </si>
  <si>
    <t>22075</t>
  </si>
  <si>
    <t>HENANBIHEN</t>
  </si>
  <si>
    <t>1364</t>
  </si>
  <si>
    <t>22076</t>
  </si>
  <si>
    <t>HENANSAL</t>
  </si>
  <si>
    <t>1164</t>
  </si>
  <si>
    <t>22077</t>
  </si>
  <si>
    <t>HENGOAT</t>
  </si>
  <si>
    <t>221</t>
  </si>
  <si>
    <t>22078</t>
  </si>
  <si>
    <t>HENNEBONT</t>
  </si>
  <si>
    <t>15489</t>
  </si>
  <si>
    <t>HENON</t>
  </si>
  <si>
    <t>2233</t>
  </si>
  <si>
    <t>22079</t>
  </si>
  <si>
    <t>HENVIC</t>
  </si>
  <si>
    <t>1321</t>
  </si>
  <si>
    <t>29079</t>
  </si>
  <si>
    <t>HILLION</t>
  </si>
  <si>
    <t>4097</t>
  </si>
  <si>
    <t>22081</t>
  </si>
  <si>
    <t>HIREL</t>
  </si>
  <si>
    <t>1368</t>
  </si>
  <si>
    <t>35132</t>
  </si>
  <si>
    <t>HOEDIC</t>
  </si>
  <si>
    <t>107</t>
  </si>
  <si>
    <t>HOPITAL-CAMFROUT</t>
  </si>
  <si>
    <t>2216</t>
  </si>
  <si>
    <t>29080</t>
  </si>
  <si>
    <t>HUELGOAT</t>
  </si>
  <si>
    <t>1530</t>
  </si>
  <si>
    <t>29081</t>
  </si>
  <si>
    <t>IFFENDIC</t>
  </si>
  <si>
    <t>4456</t>
  </si>
  <si>
    <t>35133</t>
  </si>
  <si>
    <t>ILE-AUX-MOINES</t>
  </si>
  <si>
    <t>ILE-D'ARZ</t>
  </si>
  <si>
    <t>234</t>
  </si>
  <si>
    <t>ILE-D'HOUAT</t>
  </si>
  <si>
    <t>243</t>
  </si>
  <si>
    <t>ILE-DE-BATZ</t>
  </si>
  <si>
    <t>470</t>
  </si>
  <si>
    <t>29082</t>
  </si>
  <si>
    <t>ILE-DE-BREHAT</t>
  </si>
  <si>
    <t>378</t>
  </si>
  <si>
    <t>22016</t>
  </si>
  <si>
    <t>ILE-DE-SEIN</t>
  </si>
  <si>
    <t>237</t>
  </si>
  <si>
    <t>29083</t>
  </si>
  <si>
    <t>ILE-MOLENE</t>
  </si>
  <si>
    <t>141</t>
  </si>
  <si>
    <t>29084</t>
  </si>
  <si>
    <t>ILE-TUDY</t>
  </si>
  <si>
    <t>745</t>
  </si>
  <si>
    <t>29085</t>
  </si>
  <si>
    <t>ILLIFAUT</t>
  </si>
  <si>
    <t>710</t>
  </si>
  <si>
    <t>22083</t>
  </si>
  <si>
    <t>INGUINIEL</t>
  </si>
  <si>
    <t>2140</t>
  </si>
  <si>
    <t>INZINZAC-LOCHRIST</t>
  </si>
  <si>
    <t>6471</t>
  </si>
  <si>
    <t>IRODOUER</t>
  </si>
  <si>
    <t>2231</t>
  </si>
  <si>
    <t>35135</t>
  </si>
  <si>
    <t>IRVILLAC</t>
  </si>
  <si>
    <t>1428</t>
  </si>
  <si>
    <t>29086</t>
  </si>
  <si>
    <t>JANZE</t>
  </si>
  <si>
    <t>8268</t>
  </si>
  <si>
    <t>35136</t>
  </si>
  <si>
    <t>JAVENE</t>
  </si>
  <si>
    <t>2055</t>
  </si>
  <si>
    <t>35137</t>
  </si>
  <si>
    <t>JOSSELIN</t>
  </si>
  <si>
    <t>2495</t>
  </si>
  <si>
    <t>JUGON-LES-LACS - COMMUNE NOUVELLE</t>
  </si>
  <si>
    <t>2481</t>
  </si>
  <si>
    <t>22084</t>
  </si>
  <si>
    <t>KERBORS</t>
  </si>
  <si>
    <t>315</t>
  </si>
  <si>
    <t>22085</t>
  </si>
  <si>
    <t>KERFOT</t>
  </si>
  <si>
    <t>708</t>
  </si>
  <si>
    <t>22086</t>
  </si>
  <si>
    <t>KERFOURN</t>
  </si>
  <si>
    <t>KERGLOFF</t>
  </si>
  <si>
    <t>920</t>
  </si>
  <si>
    <t>29089</t>
  </si>
  <si>
    <t>KERGRIST</t>
  </si>
  <si>
    <t>KERGRIST-MOELOU</t>
  </si>
  <si>
    <t>648</t>
  </si>
  <si>
    <t>22087</t>
  </si>
  <si>
    <t>KERIEN</t>
  </si>
  <si>
    <t>269</t>
  </si>
  <si>
    <t>22088</t>
  </si>
  <si>
    <t>KERLAZ</t>
  </si>
  <si>
    <t>830</t>
  </si>
  <si>
    <t>29090</t>
  </si>
  <si>
    <t>KERLOUAN</t>
  </si>
  <si>
    <t>2207</t>
  </si>
  <si>
    <t>29091</t>
  </si>
  <si>
    <t>KERMARIA-SULARD</t>
  </si>
  <si>
    <t>1041</t>
  </si>
  <si>
    <t>22090</t>
  </si>
  <si>
    <t>KERMOROC'H</t>
  </si>
  <si>
    <t>456</t>
  </si>
  <si>
    <t>22091</t>
  </si>
  <si>
    <t>KERNASCLEDEN</t>
  </si>
  <si>
    <t>422</t>
  </si>
  <si>
    <t>KERNILIS</t>
  </si>
  <si>
    <t>1461</t>
  </si>
  <si>
    <t>29093</t>
  </si>
  <si>
    <t>KERNOUES</t>
  </si>
  <si>
    <t>713</t>
  </si>
  <si>
    <t>29094</t>
  </si>
  <si>
    <t>KERPERT</t>
  </si>
  <si>
    <t>278</t>
  </si>
  <si>
    <t>22092</t>
  </si>
  <si>
    <t>KERSAINT-PLABENNEC</t>
  </si>
  <si>
    <t>1393</t>
  </si>
  <si>
    <t>29095</t>
  </si>
  <si>
    <t>KERVIGNAC</t>
  </si>
  <si>
    <t>6559</t>
  </si>
  <si>
    <t>L'HERMITAGE</t>
  </si>
  <si>
    <t>4227</t>
  </si>
  <si>
    <t>35131</t>
  </si>
  <si>
    <t>LA BAUSSAINE</t>
  </si>
  <si>
    <t>654</t>
  </si>
  <si>
    <t>35017</t>
  </si>
  <si>
    <t>LA BAZOUGE-DU-DESERT</t>
  </si>
  <si>
    <t>1113</t>
  </si>
  <si>
    <t>35018</t>
  </si>
  <si>
    <t>LA BOSSE-DE-BRETAGNE</t>
  </si>
  <si>
    <t>647</t>
  </si>
  <si>
    <t>35030</t>
  </si>
  <si>
    <t>LA BOUEXIERE</t>
  </si>
  <si>
    <t>4296</t>
  </si>
  <si>
    <t>35031</t>
  </si>
  <si>
    <t>LA BOUILLIE</t>
  </si>
  <si>
    <t>855</t>
  </si>
  <si>
    <t>22012</t>
  </si>
  <si>
    <t>LA BOUSSAC</t>
  </si>
  <si>
    <t>1144</t>
  </si>
  <si>
    <t>35034</t>
  </si>
  <si>
    <t>LA CHAPELLE-AUX-FILTZMEENS</t>
  </si>
  <si>
    <t>825</t>
  </si>
  <si>
    <t>35056</t>
  </si>
  <si>
    <t>LA CHAPELLE-BLANCHE</t>
  </si>
  <si>
    <t>197</t>
  </si>
  <si>
    <t>22036</t>
  </si>
  <si>
    <t>LA CHAPELLE-BOUEXIC</t>
  </si>
  <si>
    <t>1406</t>
  </si>
  <si>
    <t>35057</t>
  </si>
  <si>
    <t>LA CHAPELLE-CHAUSSEE</t>
  </si>
  <si>
    <t>1254</t>
  </si>
  <si>
    <t>35058</t>
  </si>
  <si>
    <t>LA CHAPELLE-DE-BRAIN</t>
  </si>
  <si>
    <t>962</t>
  </si>
  <si>
    <t>35064</t>
  </si>
  <si>
    <t>LA CHAPELLE-DES-FOUGERETZ</t>
  </si>
  <si>
    <t>4806</t>
  </si>
  <si>
    <t>35059</t>
  </si>
  <si>
    <t>LA CHAPELLE-ERBREE</t>
  </si>
  <si>
    <t>35061</t>
  </si>
  <si>
    <t>LA CHAPELLE-JANSON</t>
  </si>
  <si>
    <t>1434</t>
  </si>
  <si>
    <t>35062</t>
  </si>
  <si>
    <t>LA CHAPELLE-NEUVE</t>
  </si>
  <si>
    <t>965</t>
  </si>
  <si>
    <t>421</t>
  </si>
  <si>
    <t>22037</t>
  </si>
  <si>
    <t>LA CHAPELLE-SAINT-AUBERT</t>
  </si>
  <si>
    <t>35063</t>
  </si>
  <si>
    <t>LA CHAPELLE-THOUARAULT</t>
  </si>
  <si>
    <t>2070</t>
  </si>
  <si>
    <t>35065</t>
  </si>
  <si>
    <t>LA CHEZE</t>
  </si>
  <si>
    <t>570</t>
  </si>
  <si>
    <t>22039</t>
  </si>
  <si>
    <t>LA COUYERE</t>
  </si>
  <si>
    <t>512</t>
  </si>
  <si>
    <t>35089</t>
  </si>
  <si>
    <t>LA CROIX-HELLEAN</t>
  </si>
  <si>
    <t>LA DOMINELAIS</t>
  </si>
  <si>
    <t>1350</t>
  </si>
  <si>
    <t>35098</t>
  </si>
  <si>
    <t>LA FEUILLEE</t>
  </si>
  <si>
    <t>638</t>
  </si>
  <si>
    <t>29054</t>
  </si>
  <si>
    <t>LA FONTENELLE</t>
  </si>
  <si>
    <t>539</t>
  </si>
  <si>
    <t>35113</t>
  </si>
  <si>
    <t>LA FOREST-LANDERNEAU</t>
  </si>
  <si>
    <t>1817</t>
  </si>
  <si>
    <t>29056</t>
  </si>
  <si>
    <t>LA FORET-FOUESNANT</t>
  </si>
  <si>
    <t>3289</t>
  </si>
  <si>
    <t>29057</t>
  </si>
  <si>
    <t>LA FRESNAIS</t>
  </si>
  <si>
    <t>35116</t>
  </si>
  <si>
    <t>LA GOUESNIERE</t>
  </si>
  <si>
    <t>1799</t>
  </si>
  <si>
    <t>35122</t>
  </si>
  <si>
    <t>LA GREE-SAINT-LAURENT</t>
  </si>
  <si>
    <t>341</t>
  </si>
  <si>
    <t>LA GUERCHE-DE-BRETAGNE</t>
  </si>
  <si>
    <t>4281</t>
  </si>
  <si>
    <t>35125</t>
  </si>
  <si>
    <t>LA HARMOYE</t>
  </si>
  <si>
    <t>22073</t>
  </si>
  <si>
    <t>LA LANDEC</t>
  </si>
  <si>
    <t>749</t>
  </si>
  <si>
    <t>22097</t>
  </si>
  <si>
    <t>LA MALHOURE</t>
  </si>
  <si>
    <t>558</t>
  </si>
  <si>
    <t>22140</t>
  </si>
  <si>
    <t>LA MARTYRE</t>
  </si>
  <si>
    <t>766</t>
  </si>
  <si>
    <t>29144</t>
  </si>
  <si>
    <t>LA MEAUGON</t>
  </si>
  <si>
    <t>1279</t>
  </si>
  <si>
    <t>22144</t>
  </si>
  <si>
    <t>LA MEZIERE</t>
  </si>
  <si>
    <t>4644</t>
  </si>
  <si>
    <t>35177</t>
  </si>
  <si>
    <t>LA MOTTE</t>
  </si>
  <si>
    <t>2130</t>
  </si>
  <si>
    <t>22155</t>
  </si>
  <si>
    <t>LA NOE-BLANCHE</t>
  </si>
  <si>
    <t>35202</t>
  </si>
  <si>
    <t>LA NOUAYE</t>
  </si>
  <si>
    <t>35203</t>
  </si>
  <si>
    <t>LA PRENESSAYE</t>
  </si>
  <si>
    <t>885</t>
  </si>
  <si>
    <t>22255</t>
  </si>
  <si>
    <t>LA RICHARDAIS</t>
  </si>
  <si>
    <t>35241</t>
  </si>
  <si>
    <t>LA ROCHE-BERNARD</t>
  </si>
  <si>
    <t>666</t>
  </si>
  <si>
    <t>LA ROCHE-DERRIEN</t>
  </si>
  <si>
    <t>22264</t>
  </si>
  <si>
    <t>LA ROCHE-MAURICE</t>
  </si>
  <si>
    <t>1882</t>
  </si>
  <si>
    <t>29237</t>
  </si>
  <si>
    <t>LA SELLE-EN-LUITRE</t>
  </si>
  <si>
    <t>582</t>
  </si>
  <si>
    <t>35324</t>
  </si>
  <si>
    <t>LA SELLE-GUERCHAISE</t>
  </si>
  <si>
    <t>157</t>
  </si>
  <si>
    <t>35325</t>
  </si>
  <si>
    <t>LA TRINITE-PORHOET</t>
  </si>
  <si>
    <t>684</t>
  </si>
  <si>
    <t>LA TRINITE-SUR-MER</t>
  </si>
  <si>
    <t>1623</t>
  </si>
  <si>
    <t>LA TRINITE-SURZUR</t>
  </si>
  <si>
    <t>LA VICOMTE-SUR-RANCE</t>
  </si>
  <si>
    <t>1046</t>
  </si>
  <si>
    <t>22385</t>
  </si>
  <si>
    <t>LA VILLE-ES-NONAIS</t>
  </si>
  <si>
    <t>1166</t>
  </si>
  <si>
    <t>35358</t>
  </si>
  <si>
    <t>LA VRAIE-CROIX</t>
  </si>
  <si>
    <t>1437</t>
  </si>
  <si>
    <t>LAIGNELET</t>
  </si>
  <si>
    <t>1158</t>
  </si>
  <si>
    <t>35138</t>
  </si>
  <si>
    <t>LAILLE</t>
  </si>
  <si>
    <t>5117</t>
  </si>
  <si>
    <t>35139</t>
  </si>
  <si>
    <t>LALLEU</t>
  </si>
  <si>
    <t>587</t>
  </si>
  <si>
    <t>35140</t>
  </si>
  <si>
    <t>LAMBALLE</t>
  </si>
  <si>
    <t>13465</t>
  </si>
  <si>
    <t>22093</t>
  </si>
  <si>
    <t>LAMPAUL-GUIMILIAU</t>
  </si>
  <si>
    <t>2079</t>
  </si>
  <si>
    <t>29097</t>
  </si>
  <si>
    <t>LAMPAUL-PLOUARZEL</t>
  </si>
  <si>
    <t>2093</t>
  </si>
  <si>
    <t>29098</t>
  </si>
  <si>
    <t>LAMPAUL-PLOUDALMEZEAU</t>
  </si>
  <si>
    <t>842</t>
  </si>
  <si>
    <t>29099</t>
  </si>
  <si>
    <t>LANARVILY</t>
  </si>
  <si>
    <t>430</t>
  </si>
  <si>
    <t>29100</t>
  </si>
  <si>
    <t>LANCIEUX</t>
  </si>
  <si>
    <t>1517</t>
  </si>
  <si>
    <t>22094</t>
  </si>
  <si>
    <t>LANDAUL</t>
  </si>
  <si>
    <t>LANDAVRAN</t>
  </si>
  <si>
    <t>688</t>
  </si>
  <si>
    <t>35141</t>
  </si>
  <si>
    <t>LANDEAN</t>
  </si>
  <si>
    <t>1247</t>
  </si>
  <si>
    <t>35142</t>
  </si>
  <si>
    <t>LANDEBAERON</t>
  </si>
  <si>
    <t>187</t>
  </si>
  <si>
    <t>22095</t>
  </si>
  <si>
    <t>LANDEBIA</t>
  </si>
  <si>
    <t>492</t>
  </si>
  <si>
    <t>22096</t>
  </si>
  <si>
    <t>LANDEDA</t>
  </si>
  <si>
    <t>3575</t>
  </si>
  <si>
    <t>29101</t>
  </si>
  <si>
    <t>LANDEHEN</t>
  </si>
  <si>
    <t>1408</t>
  </si>
  <si>
    <t>22098</t>
  </si>
  <si>
    <t>LANDELEAU</t>
  </si>
  <si>
    <t>944</t>
  </si>
  <si>
    <t>29102</t>
  </si>
  <si>
    <t>15746</t>
  </si>
  <si>
    <t>29103</t>
  </si>
  <si>
    <t>LANDEVANT</t>
  </si>
  <si>
    <t>3612</t>
  </si>
  <si>
    <t>LANDEVENNEC</t>
  </si>
  <si>
    <t>335</t>
  </si>
  <si>
    <t>29104</t>
  </si>
  <si>
    <t>LANDIVISIAU</t>
  </si>
  <si>
    <t>9079</t>
  </si>
  <si>
    <t>29105</t>
  </si>
  <si>
    <t>LANDREVARZEC</t>
  </si>
  <si>
    <t>1827</t>
  </si>
  <si>
    <t>29106</t>
  </si>
  <si>
    <t>LANDUDAL</t>
  </si>
  <si>
    <t>879</t>
  </si>
  <si>
    <t>29107</t>
  </si>
  <si>
    <t>LANDUDEC</t>
  </si>
  <si>
    <t>1401</t>
  </si>
  <si>
    <t>29108</t>
  </si>
  <si>
    <t>LANDUJAN</t>
  </si>
  <si>
    <t>35143</t>
  </si>
  <si>
    <t>LANDUNVEZ</t>
  </si>
  <si>
    <t>1483</t>
  </si>
  <si>
    <t>29109</t>
  </si>
  <si>
    <t>LANESTER</t>
  </si>
  <si>
    <t>LANFAINS</t>
  </si>
  <si>
    <t>1079</t>
  </si>
  <si>
    <t>22099</t>
  </si>
  <si>
    <t>LANGAN</t>
  </si>
  <si>
    <t>917</t>
  </si>
  <si>
    <t>35144</t>
  </si>
  <si>
    <t>LANGAST</t>
  </si>
  <si>
    <t>22100</t>
  </si>
  <si>
    <t>LANGOAT</t>
  </si>
  <si>
    <t>1161</t>
  </si>
  <si>
    <t>22101</t>
  </si>
  <si>
    <t>LANGOELAN</t>
  </si>
  <si>
    <t>388</t>
  </si>
  <si>
    <t>LANGOLEN</t>
  </si>
  <si>
    <t>868</t>
  </si>
  <si>
    <t>29110</t>
  </si>
  <si>
    <t>LANGON</t>
  </si>
  <si>
    <t>1463</t>
  </si>
  <si>
    <t>35145</t>
  </si>
  <si>
    <t>LANGONNET</t>
  </si>
  <si>
    <t>1858</t>
  </si>
  <si>
    <t>LANGOUET</t>
  </si>
  <si>
    <t>35146</t>
  </si>
  <si>
    <t>LANGROLAY-SUR-RANCE</t>
  </si>
  <si>
    <t>909</t>
  </si>
  <si>
    <t>22103</t>
  </si>
  <si>
    <t>LANGUEDIAS</t>
  </si>
  <si>
    <t>489</t>
  </si>
  <si>
    <t>22104</t>
  </si>
  <si>
    <t>LANGUENAN</t>
  </si>
  <si>
    <t>1174</t>
  </si>
  <si>
    <t>22105</t>
  </si>
  <si>
    <t>LANGUEUX</t>
  </si>
  <si>
    <t>7570</t>
  </si>
  <si>
    <t>22106</t>
  </si>
  <si>
    <t>LANGUIDIC</t>
  </si>
  <si>
    <t>7772</t>
  </si>
  <si>
    <t>LANHELIN</t>
  </si>
  <si>
    <t>1014</t>
  </si>
  <si>
    <t>35147</t>
  </si>
  <si>
    <t>LANHOUARNEAU</t>
  </si>
  <si>
    <t>1323</t>
  </si>
  <si>
    <t>29111</t>
  </si>
  <si>
    <t>LANILDUT</t>
  </si>
  <si>
    <t>947</t>
  </si>
  <si>
    <t>29112</t>
  </si>
  <si>
    <t>LANLEFF</t>
  </si>
  <si>
    <t>121</t>
  </si>
  <si>
    <t>22108</t>
  </si>
  <si>
    <t>LANLOUP</t>
  </si>
  <si>
    <t>241</t>
  </si>
  <si>
    <t>22109</t>
  </si>
  <si>
    <t>LANMERIN</t>
  </si>
  <si>
    <t>22110</t>
  </si>
  <si>
    <t>LANMEUR</t>
  </si>
  <si>
    <t>2187</t>
  </si>
  <si>
    <t>29113</t>
  </si>
  <si>
    <t>LANMODEZ</t>
  </si>
  <si>
    <t>428</t>
  </si>
  <si>
    <t>22111</t>
  </si>
  <si>
    <t>LANNEANOU</t>
  </si>
  <si>
    <t>381</t>
  </si>
  <si>
    <t>29114</t>
  </si>
  <si>
    <t>LANNEBERT</t>
  </si>
  <si>
    <t>454</t>
  </si>
  <si>
    <t>22112</t>
  </si>
  <si>
    <t>LANNEDERN</t>
  </si>
  <si>
    <t>304</t>
  </si>
  <si>
    <t>29115</t>
  </si>
  <si>
    <t>LANNEUFFRET</t>
  </si>
  <si>
    <t>145</t>
  </si>
  <si>
    <t>29116</t>
  </si>
  <si>
    <t>LANNILIS</t>
  </si>
  <si>
    <t>5473</t>
  </si>
  <si>
    <t>29117</t>
  </si>
  <si>
    <t>LANNION</t>
  </si>
  <si>
    <t>19827</t>
  </si>
  <si>
    <t>22113</t>
  </si>
  <si>
    <t>LANOUEE</t>
  </si>
  <si>
    <t>1769</t>
  </si>
  <si>
    <t>LANRELAS</t>
  </si>
  <si>
    <t>820</t>
  </si>
  <si>
    <t>22114</t>
  </si>
  <si>
    <t>LANRIGAN</t>
  </si>
  <si>
    <t>151</t>
  </si>
  <si>
    <t>35148</t>
  </si>
  <si>
    <t>LANRIVAIN</t>
  </si>
  <si>
    <t>486</t>
  </si>
  <si>
    <t>22115</t>
  </si>
  <si>
    <t>LANRIVOARE</t>
  </si>
  <si>
    <t>1459</t>
  </si>
  <si>
    <t>29119</t>
  </si>
  <si>
    <t>LANRODEC</t>
  </si>
  <si>
    <t>1286</t>
  </si>
  <si>
    <t>22116</t>
  </si>
  <si>
    <t>LANTIC</t>
  </si>
  <si>
    <t>1657</t>
  </si>
  <si>
    <t>22117</t>
  </si>
  <si>
    <t>LANTILLAC</t>
  </si>
  <si>
    <t>307</t>
  </si>
  <si>
    <t>LANVALLAY</t>
  </si>
  <si>
    <t>4070</t>
  </si>
  <si>
    <t>22118</t>
  </si>
  <si>
    <t>LANVAUDAN</t>
  </si>
  <si>
    <t>792</t>
  </si>
  <si>
    <t>LANVELLEC</t>
  </si>
  <si>
    <t>595</t>
  </si>
  <si>
    <t>22119</t>
  </si>
  <si>
    <t>LANVENEGEN</t>
  </si>
  <si>
    <t>1165</t>
  </si>
  <si>
    <t>LANVEOC</t>
  </si>
  <si>
    <t>2172</t>
  </si>
  <si>
    <t>29120</t>
  </si>
  <si>
    <t>LANVOLLON</t>
  </si>
  <si>
    <t>1749</t>
  </si>
  <si>
    <t>22121</t>
  </si>
  <si>
    <t>LARMOR-BADEN</t>
  </si>
  <si>
    <t>907</t>
  </si>
  <si>
    <t>LARMOR-PLAGE</t>
  </si>
  <si>
    <t>8182</t>
  </si>
  <si>
    <t>LARRE</t>
  </si>
  <si>
    <t>LASSY</t>
  </si>
  <si>
    <t>1613</t>
  </si>
  <si>
    <t>35149</t>
  </si>
  <si>
    <t>LAURENAN</t>
  </si>
  <si>
    <t>734</t>
  </si>
  <si>
    <t>22122</t>
  </si>
  <si>
    <t>LAUZACH</t>
  </si>
  <si>
    <t>1122</t>
  </si>
  <si>
    <t>LAZ</t>
  </si>
  <si>
    <t>665</t>
  </si>
  <si>
    <t>29122</t>
  </si>
  <si>
    <t>LE BODEO</t>
  </si>
  <si>
    <t>162</t>
  </si>
  <si>
    <t>22009</t>
  </si>
  <si>
    <t>LE CAMBOUT</t>
  </si>
  <si>
    <t>443</t>
  </si>
  <si>
    <t>22027</t>
  </si>
  <si>
    <t>LE CHATELLIER</t>
  </si>
  <si>
    <t>411</t>
  </si>
  <si>
    <t>35071</t>
  </si>
  <si>
    <t>LE CLOITRE-PLEYBEN</t>
  </si>
  <si>
    <t>540</t>
  </si>
  <si>
    <t>29033</t>
  </si>
  <si>
    <t>LE CLOITRE-SAINT-THEGONNEC</t>
  </si>
  <si>
    <t>663</t>
  </si>
  <si>
    <t>29034</t>
  </si>
  <si>
    <t>LE CONQUET</t>
  </si>
  <si>
    <t>2662</t>
  </si>
  <si>
    <t>29040</t>
  </si>
  <si>
    <t>LE COURS</t>
  </si>
  <si>
    <t>662</t>
  </si>
  <si>
    <t>LE CROISTY</t>
  </si>
  <si>
    <t>LE CROUAIS</t>
  </si>
  <si>
    <t>553</t>
  </si>
  <si>
    <t>35091</t>
  </si>
  <si>
    <t>LE DRENNEC</t>
  </si>
  <si>
    <t>1800</t>
  </si>
  <si>
    <t>29047</t>
  </si>
  <si>
    <t>LE FAOU</t>
  </si>
  <si>
    <t>1723</t>
  </si>
  <si>
    <t>29053</t>
  </si>
  <si>
    <t>LE FAOUET</t>
  </si>
  <si>
    <t>2815</t>
  </si>
  <si>
    <t>390</t>
  </si>
  <si>
    <t>22057</t>
  </si>
  <si>
    <t>LE FERRE</t>
  </si>
  <si>
    <t>689</t>
  </si>
  <si>
    <t>35111</t>
  </si>
  <si>
    <t>LE FOEIL</t>
  </si>
  <si>
    <t>1454</t>
  </si>
  <si>
    <t>22059</t>
  </si>
  <si>
    <t>LE FOLGOET</t>
  </si>
  <si>
    <t>3156</t>
  </si>
  <si>
    <t>29055</t>
  </si>
  <si>
    <t>LE GUERNO</t>
  </si>
  <si>
    <t>943</t>
  </si>
  <si>
    <t>LE HAUT-CORLAY</t>
  </si>
  <si>
    <t>22074</t>
  </si>
  <si>
    <t>LE HEZO</t>
  </si>
  <si>
    <t>782</t>
  </si>
  <si>
    <t>LE HINGLE</t>
  </si>
  <si>
    <t>900</t>
  </si>
  <si>
    <t>22082</t>
  </si>
  <si>
    <t>LE JUCH</t>
  </si>
  <si>
    <t>725</t>
  </si>
  <si>
    <t>29087</t>
  </si>
  <si>
    <t>LE LESLAY</t>
  </si>
  <si>
    <t>155</t>
  </si>
  <si>
    <t>22126</t>
  </si>
  <si>
    <t>LE LOROUX</t>
  </si>
  <si>
    <t>35157</t>
  </si>
  <si>
    <t>LE MERZER</t>
  </si>
  <si>
    <t>977</t>
  </si>
  <si>
    <t>22150</t>
  </si>
  <si>
    <t>LE MINIHIC-SUR-RANCE</t>
  </si>
  <si>
    <t>1420</t>
  </si>
  <si>
    <t>35181</t>
  </si>
  <si>
    <t>LE MOUSTOIR</t>
  </si>
  <si>
    <t>674</t>
  </si>
  <si>
    <t>22157</t>
  </si>
  <si>
    <t>LE PALAIS</t>
  </si>
  <si>
    <t>2579</t>
  </si>
  <si>
    <t>LE PERTRE</t>
  </si>
  <si>
    <t>1390</t>
  </si>
  <si>
    <t>35217</t>
  </si>
  <si>
    <t>LE PETIT-FOUGERAY</t>
  </si>
  <si>
    <t>895</t>
  </si>
  <si>
    <t>35218</t>
  </si>
  <si>
    <t>LE PONTHOU</t>
  </si>
  <si>
    <t>173</t>
  </si>
  <si>
    <t>29219</t>
  </si>
  <si>
    <t>LE QUILLIO</t>
  </si>
  <si>
    <t>554</t>
  </si>
  <si>
    <t>22260</t>
  </si>
  <si>
    <t>LE QUIOU</t>
  </si>
  <si>
    <t>314</t>
  </si>
  <si>
    <t>22263</t>
  </si>
  <si>
    <t>LE RELECQ-KERHUON</t>
  </si>
  <si>
    <t>11470</t>
  </si>
  <si>
    <t>29235</t>
  </si>
  <si>
    <t>LE RHEU</t>
  </si>
  <si>
    <t>8365</t>
  </si>
  <si>
    <t>35240</t>
  </si>
  <si>
    <t>LE SAINT</t>
  </si>
  <si>
    <t>599</t>
  </si>
  <si>
    <t>LE SEL-DE-BRETAGNE</t>
  </si>
  <si>
    <t>35322</t>
  </si>
  <si>
    <t>LE SOURN</t>
  </si>
  <si>
    <t>2117</t>
  </si>
  <si>
    <t>LE THEIL-DE-BRETAGNE</t>
  </si>
  <si>
    <t>1776</t>
  </si>
  <si>
    <t>35333</t>
  </si>
  <si>
    <t>LE TIERCENT</t>
  </si>
  <si>
    <t>164</t>
  </si>
  <si>
    <t>35336</t>
  </si>
  <si>
    <t>LE TOUR-DU-PARC</t>
  </si>
  <si>
    <t>1233</t>
  </si>
  <si>
    <t>LE TREHOU</t>
  </si>
  <si>
    <t>625</t>
  </si>
  <si>
    <t>29294</t>
  </si>
  <si>
    <t>LE TREVOUX</t>
  </si>
  <si>
    <t>1609</t>
  </si>
  <si>
    <t>29300</t>
  </si>
  <si>
    <t>LE TRONCHET</t>
  </si>
  <si>
    <t>1156</t>
  </si>
  <si>
    <t>35362</t>
  </si>
  <si>
    <t>LE VERGER</t>
  </si>
  <si>
    <t>1445</t>
  </si>
  <si>
    <t>35351</t>
  </si>
  <si>
    <t>LE VIEUX-BOURG</t>
  </si>
  <si>
    <t>22386</t>
  </si>
  <si>
    <t>LE VIEUX-MARCHE</t>
  </si>
  <si>
    <t>1339</t>
  </si>
  <si>
    <t>22387</t>
  </si>
  <si>
    <t>LE VIVIER-SUR-MER</t>
  </si>
  <si>
    <t>1049</t>
  </si>
  <si>
    <t>35361</t>
  </si>
  <si>
    <t>LECOUSSE</t>
  </si>
  <si>
    <t>3178</t>
  </si>
  <si>
    <t>35150</t>
  </si>
  <si>
    <t>LEHON</t>
  </si>
  <si>
    <t>3072</t>
  </si>
  <si>
    <t>22123</t>
  </si>
  <si>
    <t>LENNON</t>
  </si>
  <si>
    <t>29123</t>
  </si>
  <si>
    <t>LES BRULAIS</t>
  </si>
  <si>
    <t>35046</t>
  </si>
  <si>
    <t>LES CHAMPS-GERAUX</t>
  </si>
  <si>
    <t>22035</t>
  </si>
  <si>
    <t>LES FORGES</t>
  </si>
  <si>
    <t>461</t>
  </si>
  <si>
    <t>LES FOUGERETS</t>
  </si>
  <si>
    <t>934</t>
  </si>
  <si>
    <t>LES IFFS</t>
  </si>
  <si>
    <t>35134</t>
  </si>
  <si>
    <t>LESCOUET-GOUAREC</t>
  </si>
  <si>
    <t>215</t>
  </si>
  <si>
    <t>22124</t>
  </si>
  <si>
    <t>LESNEVEN</t>
  </si>
  <si>
    <t>7290</t>
  </si>
  <si>
    <t>29124</t>
  </si>
  <si>
    <t>LEUHAN</t>
  </si>
  <si>
    <t>794</t>
  </si>
  <si>
    <t>29125</t>
  </si>
  <si>
    <t>LEZARDRIEUX</t>
  </si>
  <si>
    <t>22127</t>
  </si>
  <si>
    <t>LIEURON</t>
  </si>
  <si>
    <t>789</t>
  </si>
  <si>
    <t>35151</t>
  </si>
  <si>
    <t>LIFFRE</t>
  </si>
  <si>
    <t>7370</t>
  </si>
  <si>
    <t>35152</t>
  </si>
  <si>
    <t>LIGNOL</t>
  </si>
  <si>
    <t>LILLEMER</t>
  </si>
  <si>
    <t>347</t>
  </si>
  <si>
    <t>35153</t>
  </si>
  <si>
    <t>LIMERZEL</t>
  </si>
  <si>
    <t>LIVRE-SUR-CHANGEON</t>
  </si>
  <si>
    <t>1682</t>
  </si>
  <si>
    <t>35154</t>
  </si>
  <si>
    <t>LIZIO</t>
  </si>
  <si>
    <t>737</t>
  </si>
  <si>
    <t>LOC-BREVALAIRE</t>
  </si>
  <si>
    <t>194</t>
  </si>
  <si>
    <t>29126</t>
  </si>
  <si>
    <t>LOC-EGUINER</t>
  </si>
  <si>
    <t>386</t>
  </si>
  <si>
    <t>29128</t>
  </si>
  <si>
    <t>LOC-ENVEL</t>
  </si>
  <si>
    <t>69</t>
  </si>
  <si>
    <t>22129</t>
  </si>
  <si>
    <t>LOCARN</t>
  </si>
  <si>
    <t>403</t>
  </si>
  <si>
    <t>22128</t>
  </si>
  <si>
    <t>LOCMALO</t>
  </si>
  <si>
    <t>LOCMARIA</t>
  </si>
  <si>
    <t>870</t>
  </si>
  <si>
    <t>LOCMARIA-BERRIEN</t>
  </si>
  <si>
    <t>244</t>
  </si>
  <si>
    <t>29129</t>
  </si>
  <si>
    <t>LOCMARIA-GRAND-CHAMP</t>
  </si>
  <si>
    <t>1633</t>
  </si>
  <si>
    <t>LOCMARIA-PLOUZANE</t>
  </si>
  <si>
    <t>4987</t>
  </si>
  <si>
    <t>29130</t>
  </si>
  <si>
    <t>LOCMARIAQUER</t>
  </si>
  <si>
    <t>1565</t>
  </si>
  <si>
    <t>LOCMELAR</t>
  </si>
  <si>
    <t>459</t>
  </si>
  <si>
    <t>29131</t>
  </si>
  <si>
    <t>LOCMINE</t>
  </si>
  <si>
    <t>4159</t>
  </si>
  <si>
    <t>LOCMIQUELIC</t>
  </si>
  <si>
    <t>4098</t>
  </si>
  <si>
    <t>LOCOAL-MENDON</t>
  </si>
  <si>
    <t>3365</t>
  </si>
  <si>
    <t>LOCQUELTAS</t>
  </si>
  <si>
    <t>LOCQUENOLE</t>
  </si>
  <si>
    <t>791</t>
  </si>
  <si>
    <t>29132</t>
  </si>
  <si>
    <t>LOCQUIREC</t>
  </si>
  <si>
    <t>1347</t>
  </si>
  <si>
    <t>29133</t>
  </si>
  <si>
    <t>LOCRONAN</t>
  </si>
  <si>
    <t>814</t>
  </si>
  <si>
    <t>29134</t>
  </si>
  <si>
    <t>LOCTUDY</t>
  </si>
  <si>
    <t>4029</t>
  </si>
  <si>
    <t>29135</t>
  </si>
  <si>
    <t>LOCUNOLE</t>
  </si>
  <si>
    <t>29136</t>
  </si>
  <si>
    <t>LOGONNA-DAOULAS</t>
  </si>
  <si>
    <t>2116</t>
  </si>
  <si>
    <t>29137</t>
  </si>
  <si>
    <t>LOGUIVY-PLOUGRAS</t>
  </si>
  <si>
    <t>919</t>
  </si>
  <si>
    <t>22131</t>
  </si>
  <si>
    <t>LOHEAC</t>
  </si>
  <si>
    <t>657</t>
  </si>
  <si>
    <t>35155</t>
  </si>
  <si>
    <t>LOHUEC</t>
  </si>
  <si>
    <t>267</t>
  </si>
  <si>
    <t>22132</t>
  </si>
  <si>
    <t>LONGAULNAY</t>
  </si>
  <si>
    <t>637</t>
  </si>
  <si>
    <t>35156</t>
  </si>
  <si>
    <t>LOPEREC</t>
  </si>
  <si>
    <t>850</t>
  </si>
  <si>
    <t>29139</t>
  </si>
  <si>
    <t>LOPERHET</t>
  </si>
  <si>
    <t>3609</t>
  </si>
  <si>
    <t>29140</t>
  </si>
  <si>
    <t>LOQUEFFRET</t>
  </si>
  <si>
    <t>358</t>
  </si>
  <si>
    <t>29141</t>
  </si>
  <si>
    <t>LORIENT</t>
  </si>
  <si>
    <t>57567</t>
  </si>
  <si>
    <t>LOSCOUET-SUR-MEU</t>
  </si>
  <si>
    <t>646</t>
  </si>
  <si>
    <t>22133</t>
  </si>
  <si>
    <t>LOTHEY</t>
  </si>
  <si>
    <t>467</t>
  </si>
  <si>
    <t>29142</t>
  </si>
  <si>
    <t>LOUANNEC</t>
  </si>
  <si>
    <t>3078</t>
  </si>
  <si>
    <t>22134</t>
  </si>
  <si>
    <t>LOUARGAT</t>
  </si>
  <si>
    <t>22135</t>
  </si>
  <si>
    <t>LOUDEAC</t>
  </si>
  <si>
    <t>9615</t>
  </si>
  <si>
    <t>22136</t>
  </si>
  <si>
    <t>LOURMAIS</t>
  </si>
  <si>
    <t>336</t>
  </si>
  <si>
    <t>35159</t>
  </si>
  <si>
    <t>LOUTEHEL</t>
  </si>
  <si>
    <t>263</t>
  </si>
  <si>
    <t>35160</t>
  </si>
  <si>
    <t>LOUVIGNE-DE-BAIS</t>
  </si>
  <si>
    <t>35161</t>
  </si>
  <si>
    <t>LOUVIGNE-DU-DESERT</t>
  </si>
  <si>
    <t>3417</t>
  </si>
  <si>
    <t>35162</t>
  </si>
  <si>
    <t>LOYAT</t>
  </si>
  <si>
    <t>1640</t>
  </si>
  <si>
    <t>LUITRE</t>
  </si>
  <si>
    <t>1299</t>
  </si>
  <si>
    <t>35163</t>
  </si>
  <si>
    <t>MAEL-CARHAIX</t>
  </si>
  <si>
    <t>1522</t>
  </si>
  <si>
    <t>22137</t>
  </si>
  <si>
    <t>MAEL-PESTIVIEN</t>
  </si>
  <si>
    <t>402</t>
  </si>
  <si>
    <t>22138</t>
  </si>
  <si>
    <t>MAEN ROCH</t>
  </si>
  <si>
    <t>4719</t>
  </si>
  <si>
    <t>35257</t>
  </si>
  <si>
    <t>MAGOAR</t>
  </si>
  <si>
    <t>87</t>
  </si>
  <si>
    <t>22139</t>
  </si>
  <si>
    <t>MAHALON</t>
  </si>
  <si>
    <t>950</t>
  </si>
  <si>
    <t>29143</t>
  </si>
  <si>
    <t>MALANSAC</t>
  </si>
  <si>
    <t>2167</t>
  </si>
  <si>
    <t>MALESTROIT</t>
  </si>
  <si>
    <t>2459</t>
  </si>
  <si>
    <t>MALGUENAC</t>
  </si>
  <si>
    <t>1823</t>
  </si>
  <si>
    <t>MANTALLOT</t>
  </si>
  <si>
    <t>228</t>
  </si>
  <si>
    <t>22141</t>
  </si>
  <si>
    <t>MARCILLE-RAOUL</t>
  </si>
  <si>
    <t>796</t>
  </si>
  <si>
    <t>35164</t>
  </si>
  <si>
    <t>MARCILLE-ROBERT</t>
  </si>
  <si>
    <t>35165</t>
  </si>
  <si>
    <t>MARPIRE</t>
  </si>
  <si>
    <t>1075</t>
  </si>
  <si>
    <t>35166</t>
  </si>
  <si>
    <t>MARTIGNE-FERCHAUD</t>
  </si>
  <si>
    <t>2605</t>
  </si>
  <si>
    <t>35167</t>
  </si>
  <si>
    <t>MARZAN</t>
  </si>
  <si>
    <t>2263</t>
  </si>
  <si>
    <t>MATIGNON</t>
  </si>
  <si>
    <t>1643</t>
  </si>
  <si>
    <t>22143</t>
  </si>
  <si>
    <t>MAURON</t>
  </si>
  <si>
    <t>3105</t>
  </si>
  <si>
    <t>MAXENT</t>
  </si>
  <si>
    <t>1471</t>
  </si>
  <si>
    <t>35169</t>
  </si>
  <si>
    <t>MECE</t>
  </si>
  <si>
    <t>601</t>
  </si>
  <si>
    <t>35170</t>
  </si>
  <si>
    <t>MEDREAC</t>
  </si>
  <si>
    <t>1810</t>
  </si>
  <si>
    <t>35171</t>
  </si>
  <si>
    <t>MEGRIT</t>
  </si>
  <si>
    <t>803</t>
  </si>
  <si>
    <t>22145</t>
  </si>
  <si>
    <t>MEILLAC</t>
  </si>
  <si>
    <t>1806</t>
  </si>
  <si>
    <t>35172</t>
  </si>
  <si>
    <t>MELESSE</t>
  </si>
  <si>
    <t>6116</t>
  </si>
  <si>
    <t>35173</t>
  </si>
  <si>
    <t>MELGVEN</t>
  </si>
  <si>
    <t>3394</t>
  </si>
  <si>
    <t>29146</t>
  </si>
  <si>
    <t>MELLAC</t>
  </si>
  <si>
    <t>2970</t>
  </si>
  <si>
    <t>29147</t>
  </si>
  <si>
    <t>MELLE</t>
  </si>
  <si>
    <t>656</t>
  </si>
  <si>
    <t>35174</t>
  </si>
  <si>
    <t>MELLIONNEC</t>
  </si>
  <si>
    <t>22146</t>
  </si>
  <si>
    <t>MELRAND</t>
  </si>
  <si>
    <t>1501</t>
  </si>
  <si>
    <t>MENÃƒÂ‰ (LE)</t>
  </si>
  <si>
    <t>6397</t>
  </si>
  <si>
    <t>22046</t>
  </si>
  <si>
    <t>MENEAC</t>
  </si>
  <si>
    <t>1584</t>
  </si>
  <si>
    <t>MERDRIGNAC</t>
  </si>
  <si>
    <t>2937</t>
  </si>
  <si>
    <t>22147</t>
  </si>
  <si>
    <t>MERILLAC</t>
  </si>
  <si>
    <t>238</t>
  </si>
  <si>
    <t>22148</t>
  </si>
  <si>
    <t>MERLEAC</t>
  </si>
  <si>
    <t>469</t>
  </si>
  <si>
    <t>22149</t>
  </si>
  <si>
    <t>MERLEVENEZ</t>
  </si>
  <si>
    <t>3193</t>
  </si>
  <si>
    <t>MERNEL</t>
  </si>
  <si>
    <t>35175</t>
  </si>
  <si>
    <t>MESLAN</t>
  </si>
  <si>
    <t>1421</t>
  </si>
  <si>
    <t>MESPAUL</t>
  </si>
  <si>
    <t>29148</t>
  </si>
  <si>
    <t>MEUCON</t>
  </si>
  <si>
    <t>2251</t>
  </si>
  <si>
    <t>MEZIERES-SUR-COUESNON</t>
  </si>
  <si>
    <t>1684</t>
  </si>
  <si>
    <t>35178</t>
  </si>
  <si>
    <t>MILIZAC-GUIPRONVEL</t>
  </si>
  <si>
    <t>4393</t>
  </si>
  <si>
    <t>29076</t>
  </si>
  <si>
    <t>MINIAC-MORVAN</t>
  </si>
  <si>
    <t>3881</t>
  </si>
  <si>
    <t>35179</t>
  </si>
  <si>
    <t>MINIAC-SOUS-BECHEREL</t>
  </si>
  <si>
    <t>755</t>
  </si>
  <si>
    <t>35180</t>
  </si>
  <si>
    <t>MINIHY-TREGUIER</t>
  </si>
  <si>
    <t>1283</t>
  </si>
  <si>
    <t>22152</t>
  </si>
  <si>
    <t>MISSIRIAC</t>
  </si>
  <si>
    <t>1124</t>
  </si>
  <si>
    <t>MOELAN-SUR-MER</t>
  </si>
  <si>
    <t>6874</t>
  </si>
  <si>
    <t>29150</t>
  </si>
  <si>
    <t>MOHON</t>
  </si>
  <si>
    <t>1001</t>
  </si>
  <si>
    <t>MOLAC</t>
  </si>
  <si>
    <t>1521</t>
  </si>
  <si>
    <t>MONCONTOUR</t>
  </si>
  <si>
    <t>865</t>
  </si>
  <si>
    <t>22153</t>
  </si>
  <si>
    <t>MONDEVERT</t>
  </si>
  <si>
    <t>811</t>
  </si>
  <si>
    <t>35183</t>
  </si>
  <si>
    <t>MONT-DOL</t>
  </si>
  <si>
    <t>1121</t>
  </si>
  <si>
    <t>35186</t>
  </si>
  <si>
    <t>MONTAUBAN-DE-BRETAGNE</t>
  </si>
  <si>
    <t>5095</t>
  </si>
  <si>
    <t>35184</t>
  </si>
  <si>
    <t>MONTAUTOUR</t>
  </si>
  <si>
    <t>261</t>
  </si>
  <si>
    <t>35185</t>
  </si>
  <si>
    <t>MONTENEUF</t>
  </si>
  <si>
    <t>773</t>
  </si>
  <si>
    <t>MONTERBLANC</t>
  </si>
  <si>
    <t>3267</t>
  </si>
  <si>
    <t>MONTERFIL</t>
  </si>
  <si>
    <t>1305</t>
  </si>
  <si>
    <t>35187</t>
  </si>
  <si>
    <t>MONTERREIN</t>
  </si>
  <si>
    <t>391</t>
  </si>
  <si>
    <t>MONTERTELOT</t>
  </si>
  <si>
    <t>MONTFORT-SUR-MEU</t>
  </si>
  <si>
    <t>6556</t>
  </si>
  <si>
    <t>35188</t>
  </si>
  <si>
    <t>MONTGERMONT</t>
  </si>
  <si>
    <t>3283</t>
  </si>
  <si>
    <t>35189</t>
  </si>
  <si>
    <t>MONTHAULT</t>
  </si>
  <si>
    <t>35190</t>
  </si>
  <si>
    <t>MONTREUIL-DES-LANDES</t>
  </si>
  <si>
    <t>247</t>
  </si>
  <si>
    <t>35192</t>
  </si>
  <si>
    <t>MONTREUIL-LE-GAST</t>
  </si>
  <si>
    <t>1927</t>
  </si>
  <si>
    <t>35193</t>
  </si>
  <si>
    <t>MONTREUIL-SOUS-PEROUSE</t>
  </si>
  <si>
    <t>1023</t>
  </si>
  <si>
    <t>35194</t>
  </si>
  <si>
    <t>MONTREUIL-SUR-ILLE</t>
  </si>
  <si>
    <t>2289</t>
  </si>
  <si>
    <t>35195</t>
  </si>
  <si>
    <t>MORDELLES</t>
  </si>
  <si>
    <t>7275</t>
  </si>
  <si>
    <t>35196</t>
  </si>
  <si>
    <t>MOREAC</t>
  </si>
  <si>
    <t>3759</t>
  </si>
  <si>
    <t>MORIEUX</t>
  </si>
  <si>
    <t>987</t>
  </si>
  <si>
    <t>22154</t>
  </si>
  <si>
    <t>MORLAIX</t>
  </si>
  <si>
    <t>14830</t>
  </si>
  <si>
    <t>29151</t>
  </si>
  <si>
    <t>MOTREFF</t>
  </si>
  <si>
    <t>706</t>
  </si>
  <si>
    <t>29152</t>
  </si>
  <si>
    <t>MOUAZE</t>
  </si>
  <si>
    <t>1395</t>
  </si>
  <si>
    <t>35197</t>
  </si>
  <si>
    <t>MOULINS</t>
  </si>
  <si>
    <t>709</t>
  </si>
  <si>
    <t>35198</t>
  </si>
  <si>
    <t>MOULINS (LES)</t>
  </si>
  <si>
    <t>3630</t>
  </si>
  <si>
    <t>22183</t>
  </si>
  <si>
    <t>MOUSSE</t>
  </si>
  <si>
    <t>324</t>
  </si>
  <si>
    <t>35199</t>
  </si>
  <si>
    <t>MOUSTERU</t>
  </si>
  <si>
    <t>680</t>
  </si>
  <si>
    <t>22156</t>
  </si>
  <si>
    <t>MOUSTOIR-AC</t>
  </si>
  <si>
    <t>1819</t>
  </si>
  <si>
    <t>MOUTIERS</t>
  </si>
  <si>
    <t>35200</t>
  </si>
  <si>
    <t>MUEL</t>
  </si>
  <si>
    <t>35201</t>
  </si>
  <si>
    <t>MUZILLAC</t>
  </si>
  <si>
    <t>4988</t>
  </si>
  <si>
    <t>NEANT-SUR-YVEL</t>
  </si>
  <si>
    <t>NEULLIAC</t>
  </si>
  <si>
    <t>1432</t>
  </si>
  <si>
    <t>NEVEZ</t>
  </si>
  <si>
    <t>2654</t>
  </si>
  <si>
    <t>29153</t>
  </si>
  <si>
    <t>NIVILLAC</t>
  </si>
  <si>
    <t>4490</t>
  </si>
  <si>
    <t>NOSTANG</t>
  </si>
  <si>
    <t>1512</t>
  </si>
  <si>
    <t>NOUVOITOU</t>
  </si>
  <si>
    <t>2932</t>
  </si>
  <si>
    <t>35204</t>
  </si>
  <si>
    <t>NOYAL</t>
  </si>
  <si>
    <t>888</t>
  </si>
  <si>
    <t>22160</t>
  </si>
  <si>
    <t>NOYAL-CHATILLON-SUR-SEICHE</t>
  </si>
  <si>
    <t>6911</t>
  </si>
  <si>
    <t>35206</t>
  </si>
  <si>
    <t>NOYAL-MUZILLAC</t>
  </si>
  <si>
    <t>2531</t>
  </si>
  <si>
    <t>NOYAL-PONTIVY</t>
  </si>
  <si>
    <t>3677</t>
  </si>
  <si>
    <t>NOYAL-SOUS-BAZOUGES</t>
  </si>
  <si>
    <t>35205</t>
  </si>
  <si>
    <t>NOYAL-SUR-VILAINE</t>
  </si>
  <si>
    <t>5820</t>
  </si>
  <si>
    <t>35207</t>
  </si>
  <si>
    <t>ORGERES</t>
  </si>
  <si>
    <t>4258</t>
  </si>
  <si>
    <t>35208</t>
  </si>
  <si>
    <t>OUESSANT</t>
  </si>
  <si>
    <t>846</t>
  </si>
  <si>
    <t>29155</t>
  </si>
  <si>
    <t>PABU</t>
  </si>
  <si>
    <t>2772</t>
  </si>
  <si>
    <t>22161</t>
  </si>
  <si>
    <t>PACE</t>
  </si>
  <si>
    <t>11531</t>
  </si>
  <si>
    <t>35210</t>
  </si>
  <si>
    <t>PAIMPOL</t>
  </si>
  <si>
    <t>7199</t>
  </si>
  <si>
    <t>22162</t>
  </si>
  <si>
    <t>PAIMPONT</t>
  </si>
  <si>
    <t>1672</t>
  </si>
  <si>
    <t>35211</t>
  </si>
  <si>
    <t>PANCE</t>
  </si>
  <si>
    <t>35212</t>
  </si>
  <si>
    <t>PARCE</t>
  </si>
  <si>
    <t>651</t>
  </si>
  <si>
    <t>35214</t>
  </si>
  <si>
    <t>PARIGNE</t>
  </si>
  <si>
    <t>1322</t>
  </si>
  <si>
    <t>35215</t>
  </si>
  <si>
    <t>PARTHENAY-DE-BRETAGNE</t>
  </si>
  <si>
    <t>1652</t>
  </si>
  <si>
    <t>35216</t>
  </si>
  <si>
    <t>PAULE</t>
  </si>
  <si>
    <t>726</t>
  </si>
  <si>
    <t>22163</t>
  </si>
  <si>
    <t>PEAULE</t>
  </si>
  <si>
    <t>2619</t>
  </si>
  <si>
    <t>PEDERNEC</t>
  </si>
  <si>
    <t>1871</t>
  </si>
  <si>
    <t>22164</t>
  </si>
  <si>
    <t>PEILLAC</t>
  </si>
  <si>
    <t>1861</t>
  </si>
  <si>
    <t>PENCRAN</t>
  </si>
  <si>
    <t>1940</t>
  </si>
  <si>
    <t>29156</t>
  </si>
  <si>
    <t>PENESTIN</t>
  </si>
  <si>
    <t>1812</t>
  </si>
  <si>
    <t>PENGUILY</t>
  </si>
  <si>
    <t>611</t>
  </si>
  <si>
    <t>22165</t>
  </si>
  <si>
    <t>PENMARCH</t>
  </si>
  <si>
    <t>5457</t>
  </si>
  <si>
    <t>29158</t>
  </si>
  <si>
    <t>PENVENAN</t>
  </si>
  <si>
    <t>2603</t>
  </si>
  <si>
    <t>22166</t>
  </si>
  <si>
    <t>PERROS-GUIREC</t>
  </si>
  <si>
    <t>7288</t>
  </si>
  <si>
    <t>22168</t>
  </si>
  <si>
    <t>PERSQUEN</t>
  </si>
  <si>
    <t>PEUMERIT</t>
  </si>
  <si>
    <t>800</t>
  </si>
  <si>
    <t>29159</t>
  </si>
  <si>
    <t>PEUMERIT-QUINTIN</t>
  </si>
  <si>
    <t>178</t>
  </si>
  <si>
    <t>22169</t>
  </si>
  <si>
    <t>PIPRIAC</t>
  </si>
  <si>
    <t>3699</t>
  </si>
  <si>
    <t>35219</t>
  </si>
  <si>
    <t>PIRE-SUR-SEICHE</t>
  </si>
  <si>
    <t>2523</t>
  </si>
  <si>
    <t>35220</t>
  </si>
  <si>
    <t>PL?UC-L'HERMITAGE</t>
  </si>
  <si>
    <t>4055</t>
  </si>
  <si>
    <t>22203</t>
  </si>
  <si>
    <t>PLABENNEC</t>
  </si>
  <si>
    <t>8326</t>
  </si>
  <si>
    <t>29160</t>
  </si>
  <si>
    <t>PLAINE-HAUTE</t>
  </si>
  <si>
    <t>1577</t>
  </si>
  <si>
    <t>22170</t>
  </si>
  <si>
    <t>PLAINTEL</t>
  </si>
  <si>
    <t>4285</t>
  </si>
  <si>
    <t>22171</t>
  </si>
  <si>
    <t>PLANCOET</t>
  </si>
  <si>
    <t>3035</t>
  </si>
  <si>
    <t>22172</t>
  </si>
  <si>
    <t>PLANGUENOUAL</t>
  </si>
  <si>
    <t>2195</t>
  </si>
  <si>
    <t>22173</t>
  </si>
  <si>
    <t>PLAUDREN</t>
  </si>
  <si>
    <t>1896</t>
  </si>
  <si>
    <t>PLEBOULLE</t>
  </si>
  <si>
    <t>813</t>
  </si>
  <si>
    <t>22174</t>
  </si>
  <si>
    <t>PLECHATEL</t>
  </si>
  <si>
    <t>2716</t>
  </si>
  <si>
    <t>35221</t>
  </si>
  <si>
    <t>PLEDELIAC</t>
  </si>
  <si>
    <t>22175</t>
  </si>
  <si>
    <t>PLEDRAN</t>
  </si>
  <si>
    <t>6491</t>
  </si>
  <si>
    <t>22176</t>
  </si>
  <si>
    <t>PLEGUIEN</t>
  </si>
  <si>
    <t>1311</t>
  </si>
  <si>
    <t>22177</t>
  </si>
  <si>
    <t>PLEHEDEL</t>
  </si>
  <si>
    <t>1289</t>
  </si>
  <si>
    <t>22178</t>
  </si>
  <si>
    <t>PLEINE-FOUGERES</t>
  </si>
  <si>
    <t>1967</t>
  </si>
  <si>
    <t>35222</t>
  </si>
  <si>
    <t>PLELAN-LE-GRAND</t>
  </si>
  <si>
    <t>3852</t>
  </si>
  <si>
    <t>35223</t>
  </si>
  <si>
    <t>PLELAN-LE-PETIT</t>
  </si>
  <si>
    <t>1894</t>
  </si>
  <si>
    <t>22180</t>
  </si>
  <si>
    <t>PLELAUFF</t>
  </si>
  <si>
    <t>672</t>
  </si>
  <si>
    <t>22181</t>
  </si>
  <si>
    <t>PLELO</t>
  </si>
  <si>
    <t>3376</t>
  </si>
  <si>
    <t>22182</t>
  </si>
  <si>
    <t>PLEMY</t>
  </si>
  <si>
    <t>1555</t>
  </si>
  <si>
    <t>22184</t>
  </si>
  <si>
    <t>PLENEE-JUGON</t>
  </si>
  <si>
    <t>2406</t>
  </si>
  <si>
    <t>22185</t>
  </si>
  <si>
    <t>PLENEUF-VAL-ANDRE</t>
  </si>
  <si>
    <t>4009</t>
  </si>
  <si>
    <t>22186</t>
  </si>
  <si>
    <t>PLERGUER</t>
  </si>
  <si>
    <t>2595</t>
  </si>
  <si>
    <t>35224</t>
  </si>
  <si>
    <t>PLERIN</t>
  </si>
  <si>
    <t>14032</t>
  </si>
  <si>
    <t>22187</t>
  </si>
  <si>
    <t>PLERNEUF</t>
  </si>
  <si>
    <t>1039</t>
  </si>
  <si>
    <t>22188</t>
  </si>
  <si>
    <t>PLESCOP</t>
  </si>
  <si>
    <t>5638</t>
  </si>
  <si>
    <t>PLESDER</t>
  </si>
  <si>
    <t>783</t>
  </si>
  <si>
    <t>35225</t>
  </si>
  <si>
    <t>PLESIDY</t>
  </si>
  <si>
    <t>612</t>
  </si>
  <si>
    <t>22189</t>
  </si>
  <si>
    <t>PLESLIN-TRIGAVOU</t>
  </si>
  <si>
    <t>3524</t>
  </si>
  <si>
    <t>22190</t>
  </si>
  <si>
    <t>PLESTAN</t>
  </si>
  <si>
    <t>1575</t>
  </si>
  <si>
    <t>22193</t>
  </si>
  <si>
    <t>PLESTIN-LES-GREVES</t>
  </si>
  <si>
    <t>3598</t>
  </si>
  <si>
    <t>22194</t>
  </si>
  <si>
    <t>PLEUBIAN</t>
  </si>
  <si>
    <t>2390</t>
  </si>
  <si>
    <t>22195</t>
  </si>
  <si>
    <t>PLEUCADEUC</t>
  </si>
  <si>
    <t>1752</t>
  </si>
  <si>
    <t>PLEUDANIEL</t>
  </si>
  <si>
    <t>927</t>
  </si>
  <si>
    <t>22196</t>
  </si>
  <si>
    <t>PLEUDIHEN-SUR-RANCE</t>
  </si>
  <si>
    <t>2851</t>
  </si>
  <si>
    <t>22197</t>
  </si>
  <si>
    <t>PLEUGRIFFET</t>
  </si>
  <si>
    <t>1232</t>
  </si>
  <si>
    <t>PLEUGUENEUC</t>
  </si>
  <si>
    <t>1838</t>
  </si>
  <si>
    <t>35226</t>
  </si>
  <si>
    <t>PLEUMELEUC</t>
  </si>
  <si>
    <t>3224</t>
  </si>
  <si>
    <t>35227</t>
  </si>
  <si>
    <t>PLEUMEUR-BODOU</t>
  </si>
  <si>
    <t>4012</t>
  </si>
  <si>
    <t>22198</t>
  </si>
  <si>
    <t>PLEUMEUR-GAUTIER</t>
  </si>
  <si>
    <t>1250</t>
  </si>
  <si>
    <t>22199</t>
  </si>
  <si>
    <t>PLEURTUIT</t>
  </si>
  <si>
    <t>6628</t>
  </si>
  <si>
    <t>35228</t>
  </si>
  <si>
    <t>PLEUVEN</t>
  </si>
  <si>
    <t>2797</t>
  </si>
  <si>
    <t>29161</t>
  </si>
  <si>
    <t>PLEVEN</t>
  </si>
  <si>
    <t>22200</t>
  </si>
  <si>
    <t>PLEVENON</t>
  </si>
  <si>
    <t>784</t>
  </si>
  <si>
    <t>22201</t>
  </si>
  <si>
    <t>PLEVIN</t>
  </si>
  <si>
    <t>772</t>
  </si>
  <si>
    <t>22202</t>
  </si>
  <si>
    <t>PLEYBEN</t>
  </si>
  <si>
    <t>3743</t>
  </si>
  <si>
    <t>29162</t>
  </si>
  <si>
    <t>PLEYBER-CHRIST</t>
  </si>
  <si>
    <t>3076</t>
  </si>
  <si>
    <t>29163</t>
  </si>
  <si>
    <t>PLOBANNALEC-LESCONIL</t>
  </si>
  <si>
    <t>3440</t>
  </si>
  <si>
    <t>29165</t>
  </si>
  <si>
    <t>PLOEMEL</t>
  </si>
  <si>
    <t>2787</t>
  </si>
  <si>
    <t>PLOEMEUR</t>
  </si>
  <si>
    <t>17847</t>
  </si>
  <si>
    <t>PLOERDUT</t>
  </si>
  <si>
    <t>1216</t>
  </si>
  <si>
    <t>PLOEREN</t>
  </si>
  <si>
    <t>6611</t>
  </si>
  <si>
    <t>PLOERMEL</t>
  </si>
  <si>
    <t>9571</t>
  </si>
  <si>
    <t>PLOEVEN</t>
  </si>
  <si>
    <t>526</t>
  </si>
  <si>
    <t>29166</t>
  </si>
  <si>
    <t>PLOEZAL</t>
  </si>
  <si>
    <t>1273</t>
  </si>
  <si>
    <t>22204</t>
  </si>
  <si>
    <t>PLOGASTEL-SAINT-GERMAIN</t>
  </si>
  <si>
    <t>1902</t>
  </si>
  <si>
    <t>29167</t>
  </si>
  <si>
    <t>PLOGOFF</t>
  </si>
  <si>
    <t>29168</t>
  </si>
  <si>
    <t>PLOGONNEC</t>
  </si>
  <si>
    <t>3126</t>
  </si>
  <si>
    <t>29169</t>
  </si>
  <si>
    <t>PLOMELIN</t>
  </si>
  <si>
    <t>4202</t>
  </si>
  <si>
    <t>29170</t>
  </si>
  <si>
    <t>PLOMEUR</t>
  </si>
  <si>
    <t>3782</t>
  </si>
  <si>
    <t>29171</t>
  </si>
  <si>
    <t>PLOMODIERN</t>
  </si>
  <si>
    <t>2101</t>
  </si>
  <si>
    <t>29172</t>
  </si>
  <si>
    <t>PLONEIS</t>
  </si>
  <si>
    <t>2307</t>
  </si>
  <si>
    <t>29173</t>
  </si>
  <si>
    <t>PLONEOUR-LANVERN</t>
  </si>
  <si>
    <t>6079</t>
  </si>
  <si>
    <t>29174</t>
  </si>
  <si>
    <t>PLONEVEZ-DU-FAOU</t>
  </si>
  <si>
    <t>2115</t>
  </si>
  <si>
    <t>29175</t>
  </si>
  <si>
    <t>PLONEVEZ-PORZAY</t>
  </si>
  <si>
    <t>1780</t>
  </si>
  <si>
    <t>29176</t>
  </si>
  <si>
    <t>PLOREC-SUR-ARGUENON</t>
  </si>
  <si>
    <t>409</t>
  </si>
  <si>
    <t>22205</t>
  </si>
  <si>
    <t>PLOUAGAT</t>
  </si>
  <si>
    <t>2821</t>
  </si>
  <si>
    <t>22206</t>
  </si>
  <si>
    <t>PLOUARET</t>
  </si>
  <si>
    <t>2136</t>
  </si>
  <si>
    <t>22207</t>
  </si>
  <si>
    <t>PLOUARZEL</t>
  </si>
  <si>
    <t>29177</t>
  </si>
  <si>
    <t>PLOUASNE</t>
  </si>
  <si>
    <t>1704</t>
  </si>
  <si>
    <t>22208</t>
  </si>
  <si>
    <t>PLOUAY</t>
  </si>
  <si>
    <t>5529</t>
  </si>
  <si>
    <t>PLOUBAZLANEC</t>
  </si>
  <si>
    <t>2997</t>
  </si>
  <si>
    <t>22210</t>
  </si>
  <si>
    <t>PLOUBEZRE</t>
  </si>
  <si>
    <t>3565</t>
  </si>
  <si>
    <t>22211</t>
  </si>
  <si>
    <t>PLOUDALMEZEAU</t>
  </si>
  <si>
    <t>6306</t>
  </si>
  <si>
    <t>29178</t>
  </si>
  <si>
    <t>PLOUDANIEL</t>
  </si>
  <si>
    <t>3658</t>
  </si>
  <si>
    <t>29179</t>
  </si>
  <si>
    <t>PLOUDIRY</t>
  </si>
  <si>
    <t>933</t>
  </si>
  <si>
    <t>29180</t>
  </si>
  <si>
    <t>PLOUEC-DU-TRIEUX</t>
  </si>
  <si>
    <t>1131</t>
  </si>
  <si>
    <t>22212</t>
  </si>
  <si>
    <t>PLOUEDERN</t>
  </si>
  <si>
    <t>2781</t>
  </si>
  <si>
    <t>29181</t>
  </si>
  <si>
    <t>PLOUEGAT-GUERAND</t>
  </si>
  <si>
    <t>1081</t>
  </si>
  <si>
    <t>29182</t>
  </si>
  <si>
    <t>PLOUEGAT-MOYSAN</t>
  </si>
  <si>
    <t>701</t>
  </si>
  <si>
    <t>29183</t>
  </si>
  <si>
    <t>PLOUENAN</t>
  </si>
  <si>
    <t>2490</t>
  </si>
  <si>
    <t>29184</t>
  </si>
  <si>
    <t>PLOUER-SUR-RANCE</t>
  </si>
  <si>
    <t>3484</t>
  </si>
  <si>
    <t>22213</t>
  </si>
  <si>
    <t>PLOUESCAT</t>
  </si>
  <si>
    <t>3471</t>
  </si>
  <si>
    <t>29185</t>
  </si>
  <si>
    <t>PLOUEZEC</t>
  </si>
  <si>
    <t>3239</t>
  </si>
  <si>
    <t>22214</t>
  </si>
  <si>
    <t>PLOUEZOC'H</t>
  </si>
  <si>
    <t>1591</t>
  </si>
  <si>
    <t>29186</t>
  </si>
  <si>
    <t>PLOUFRAGAN</t>
  </si>
  <si>
    <t>11326</t>
  </si>
  <si>
    <t>22215</t>
  </si>
  <si>
    <t>PLOUGAR</t>
  </si>
  <si>
    <t>785</t>
  </si>
  <si>
    <t>29187</t>
  </si>
  <si>
    <t>PLOUGASNOU</t>
  </si>
  <si>
    <t>2999</t>
  </si>
  <si>
    <t>29188</t>
  </si>
  <si>
    <t>PLOUGASTEL-DAOULAS</t>
  </si>
  <si>
    <t>13436</t>
  </si>
  <si>
    <t>29189</t>
  </si>
  <si>
    <t>PLOUGONVELIN</t>
  </si>
  <si>
    <t>4083</t>
  </si>
  <si>
    <t>29190</t>
  </si>
  <si>
    <t>PLOUGONVEN</t>
  </si>
  <si>
    <t>3439</t>
  </si>
  <si>
    <t>29191</t>
  </si>
  <si>
    <t>PLOUGONVER</t>
  </si>
  <si>
    <t>22216</t>
  </si>
  <si>
    <t>PLOUGOULM</t>
  </si>
  <si>
    <t>1772</t>
  </si>
  <si>
    <t>29192</t>
  </si>
  <si>
    <t>PLOUGOUMELEN</t>
  </si>
  <si>
    <t>2471</t>
  </si>
  <si>
    <t>PLOUGOURVEST</t>
  </si>
  <si>
    <t>1397</t>
  </si>
  <si>
    <t>29193</t>
  </si>
  <si>
    <t>PLOUGRAS</t>
  </si>
  <si>
    <t>416</t>
  </si>
  <si>
    <t>22217</t>
  </si>
  <si>
    <t>PLOUGRESCANT</t>
  </si>
  <si>
    <t>1220</t>
  </si>
  <si>
    <t>22218</t>
  </si>
  <si>
    <t>PLOUGUENAST</t>
  </si>
  <si>
    <t>1844</t>
  </si>
  <si>
    <t>22219</t>
  </si>
  <si>
    <t>PLOUGUERNEAU</t>
  </si>
  <si>
    <t>6490</t>
  </si>
  <si>
    <t>29195</t>
  </si>
  <si>
    <t>PLOUGUERNEVEL</t>
  </si>
  <si>
    <t>1721</t>
  </si>
  <si>
    <t>22220</t>
  </si>
  <si>
    <t>PLOUGUIEL</t>
  </si>
  <si>
    <t>1777</t>
  </si>
  <si>
    <t>22221</t>
  </si>
  <si>
    <t>PLOUGUIN</t>
  </si>
  <si>
    <t>2131</t>
  </si>
  <si>
    <t>29196</t>
  </si>
  <si>
    <t>PLOUHA</t>
  </si>
  <si>
    <t>4476</t>
  </si>
  <si>
    <t>22222</t>
  </si>
  <si>
    <t>PLOUHARNEL</t>
  </si>
  <si>
    <t>2144</t>
  </si>
  <si>
    <t>PLOUHINEC</t>
  </si>
  <si>
    <t>5307</t>
  </si>
  <si>
    <t>29197</t>
  </si>
  <si>
    <t>PLOUIDER</t>
  </si>
  <si>
    <t>1884</t>
  </si>
  <si>
    <t>29198</t>
  </si>
  <si>
    <t>PLOUIGNEAU</t>
  </si>
  <si>
    <t>4901</t>
  </si>
  <si>
    <t>29199</t>
  </si>
  <si>
    <t>PLOUISY</t>
  </si>
  <si>
    <t>22223</t>
  </si>
  <si>
    <t>PLOULEC'H</t>
  </si>
  <si>
    <t>1670</t>
  </si>
  <si>
    <t>22224</t>
  </si>
  <si>
    <t>PLOUMAGOAR</t>
  </si>
  <si>
    <t>5372</t>
  </si>
  <si>
    <t>22225</t>
  </si>
  <si>
    <t>PLOUMILLIAU</t>
  </si>
  <si>
    <t>2494</t>
  </si>
  <si>
    <t>22226</t>
  </si>
  <si>
    <t>PLOUMOGUER</t>
  </si>
  <si>
    <t>1995</t>
  </si>
  <si>
    <t>29201</t>
  </si>
  <si>
    <t>PLOUNÃƒÂ‰OUR-BRIGNOGAN-PLAGES</t>
  </si>
  <si>
    <t>1947</t>
  </si>
  <si>
    <t>29021</t>
  </si>
  <si>
    <t>PLOUNEOUR-MENEZ</t>
  </si>
  <si>
    <t>1251</t>
  </si>
  <si>
    <t>29202</t>
  </si>
  <si>
    <t>PLOUNERIN</t>
  </si>
  <si>
    <t>733</t>
  </si>
  <si>
    <t>22227</t>
  </si>
  <si>
    <t>PLOUNEVENTER</t>
  </si>
  <si>
    <t>2107</t>
  </si>
  <si>
    <t>29204</t>
  </si>
  <si>
    <t>PLOUNEVEZ-LOCHRIST</t>
  </si>
  <si>
    <t>29206</t>
  </si>
  <si>
    <t>PLOUNEVEZ-MOEDEC</t>
  </si>
  <si>
    <t>1435</t>
  </si>
  <si>
    <t>22228</t>
  </si>
  <si>
    <t>PLOUNEVEZ-QUINTIN</t>
  </si>
  <si>
    <t>22229</t>
  </si>
  <si>
    <t>PLOUNEVEZEL</t>
  </si>
  <si>
    <t>1255</t>
  </si>
  <si>
    <t>29205</t>
  </si>
  <si>
    <t>PLOURAC'H</t>
  </si>
  <si>
    <t>328</t>
  </si>
  <si>
    <t>22231</t>
  </si>
  <si>
    <t>PLOURAY</t>
  </si>
  <si>
    <t>1142</t>
  </si>
  <si>
    <t>PLOURHAN</t>
  </si>
  <si>
    <t>1987</t>
  </si>
  <si>
    <t>22232</t>
  </si>
  <si>
    <t>PLOURIN</t>
  </si>
  <si>
    <t>1249</t>
  </si>
  <si>
    <t>29208</t>
  </si>
  <si>
    <t>PLOURIN-LES-MORLAIX</t>
  </si>
  <si>
    <t>4368</t>
  </si>
  <si>
    <t>29207</t>
  </si>
  <si>
    <t>PLOURIVO</t>
  </si>
  <si>
    <t>22233</t>
  </si>
  <si>
    <t>PLOUVARA</t>
  </si>
  <si>
    <t>22234</t>
  </si>
  <si>
    <t>PLOUVIEN</t>
  </si>
  <si>
    <t>3727</t>
  </si>
  <si>
    <t>29209</t>
  </si>
  <si>
    <t>PLOUVORN</t>
  </si>
  <si>
    <t>29210</t>
  </si>
  <si>
    <t>PLOUYE</t>
  </si>
  <si>
    <t>703</t>
  </si>
  <si>
    <t>29211</t>
  </si>
  <si>
    <t>PLOUZANE</t>
  </si>
  <si>
    <t>12543</t>
  </si>
  <si>
    <t>29212</t>
  </si>
  <si>
    <t>PLOUZELAMBRE</t>
  </si>
  <si>
    <t>232</t>
  </si>
  <si>
    <t>22235</t>
  </si>
  <si>
    <t>PLOUZEVEDE</t>
  </si>
  <si>
    <t>1792</t>
  </si>
  <si>
    <t>29213</t>
  </si>
  <si>
    <t>PLOVAN</t>
  </si>
  <si>
    <t>676</t>
  </si>
  <si>
    <t>29214</t>
  </si>
  <si>
    <t>PLOZEVET</t>
  </si>
  <si>
    <t>2989</t>
  </si>
  <si>
    <t>29215</t>
  </si>
  <si>
    <t>PLUDUAL</t>
  </si>
  <si>
    <t>738</t>
  </si>
  <si>
    <t>22236</t>
  </si>
  <si>
    <t>PLUDUNO</t>
  </si>
  <si>
    <t>2179</t>
  </si>
  <si>
    <t>22237</t>
  </si>
  <si>
    <t>PLUFUR</t>
  </si>
  <si>
    <t>543</t>
  </si>
  <si>
    <t>22238</t>
  </si>
  <si>
    <t>PLUGUFFAN</t>
  </si>
  <si>
    <t>4005</t>
  </si>
  <si>
    <t>29216</t>
  </si>
  <si>
    <t>PLUHERLIN</t>
  </si>
  <si>
    <t>1510</t>
  </si>
  <si>
    <t>PLUMAUDAN</t>
  </si>
  <si>
    <t>1258</t>
  </si>
  <si>
    <t>22239</t>
  </si>
  <si>
    <t>PLUMAUGAT</t>
  </si>
  <si>
    <t>1112</t>
  </si>
  <si>
    <t>22240</t>
  </si>
  <si>
    <t>PLUMELEC</t>
  </si>
  <si>
    <t>2680</t>
  </si>
  <si>
    <t>PLUMELIAU</t>
  </si>
  <si>
    <t>3646</t>
  </si>
  <si>
    <t>PLUMELIN</t>
  </si>
  <si>
    <t>2737</t>
  </si>
  <si>
    <t>PLUMERGAT</t>
  </si>
  <si>
    <t>4028</t>
  </si>
  <si>
    <t>PLUMIEUX</t>
  </si>
  <si>
    <t>1019</t>
  </si>
  <si>
    <t>22241</t>
  </si>
  <si>
    <t>PLUNERET</t>
  </si>
  <si>
    <t>PLURIEN</t>
  </si>
  <si>
    <t>1494</t>
  </si>
  <si>
    <t>22242</t>
  </si>
  <si>
    <t>PLUSQUELLEC</t>
  </si>
  <si>
    <t>533</t>
  </si>
  <si>
    <t>22243</t>
  </si>
  <si>
    <t>PLUSSULIEN</t>
  </si>
  <si>
    <t>497</t>
  </si>
  <si>
    <t>22244</t>
  </si>
  <si>
    <t>PLUVIGNER</t>
  </si>
  <si>
    <t>7437</t>
  </si>
  <si>
    <t>PLUZUNET</t>
  </si>
  <si>
    <t>1015</t>
  </si>
  <si>
    <t>22245</t>
  </si>
  <si>
    <t>POCE-LES-BOIS</t>
  </si>
  <si>
    <t>35229</t>
  </si>
  <si>
    <t>POILLEY</t>
  </si>
  <si>
    <t>387</t>
  </si>
  <si>
    <t>35230</t>
  </si>
  <si>
    <t>POLIGNE</t>
  </si>
  <si>
    <t>1182</t>
  </si>
  <si>
    <t>35231</t>
  </si>
  <si>
    <t>POMMERET</t>
  </si>
  <si>
    <t>2065</t>
  </si>
  <si>
    <t>22246</t>
  </si>
  <si>
    <t>POMMERIT-JAUDY</t>
  </si>
  <si>
    <t>22247</t>
  </si>
  <si>
    <t>POMMERIT-LE-VICOMTE</t>
  </si>
  <si>
    <t>1764</t>
  </si>
  <si>
    <t>22248</t>
  </si>
  <si>
    <t>PONT-AVEN</t>
  </si>
  <si>
    <t>2823</t>
  </si>
  <si>
    <t>29217</t>
  </si>
  <si>
    <t>PONT-CROIX</t>
  </si>
  <si>
    <t>1586</t>
  </si>
  <si>
    <t>29218</t>
  </si>
  <si>
    <t>PONT-DE-BUIS-LES-QUIMERCH</t>
  </si>
  <si>
    <t>3869</t>
  </si>
  <si>
    <t>29302</t>
  </si>
  <si>
    <t>PONT-L'ABBE</t>
  </si>
  <si>
    <t>8206</t>
  </si>
  <si>
    <t>29220</t>
  </si>
  <si>
    <t>PONT-MELVEZ</t>
  </si>
  <si>
    <t>616</t>
  </si>
  <si>
    <t>22249</t>
  </si>
  <si>
    <t>PONT-PEAN</t>
  </si>
  <si>
    <t>4128</t>
  </si>
  <si>
    <t>35363</t>
  </si>
  <si>
    <t>PONT-SCORFF</t>
  </si>
  <si>
    <t>3710</t>
  </si>
  <si>
    <t>PONTIVY</t>
  </si>
  <si>
    <t>14117</t>
  </si>
  <si>
    <t>PONTRIEUX</t>
  </si>
  <si>
    <t>1022</t>
  </si>
  <si>
    <t>22250</t>
  </si>
  <si>
    <t>PORCARO</t>
  </si>
  <si>
    <t>PORDIC</t>
  </si>
  <si>
    <t>7019</t>
  </si>
  <si>
    <t>22251</t>
  </si>
  <si>
    <t>PORSPODER</t>
  </si>
  <si>
    <t>29221</t>
  </si>
  <si>
    <t>PORT-LAUNAY</t>
  </si>
  <si>
    <t>389</t>
  </si>
  <si>
    <t>29222</t>
  </si>
  <si>
    <t>PORT-LOUIS</t>
  </si>
  <si>
    <t>2621</t>
  </si>
  <si>
    <t>PORTES DU COGLAIS (LES)</t>
  </si>
  <si>
    <t>2359</t>
  </si>
  <si>
    <t>35191</t>
  </si>
  <si>
    <t>POULDERGAT</t>
  </si>
  <si>
    <t>1218</t>
  </si>
  <si>
    <t>29224</t>
  </si>
  <si>
    <t>POULDOURAN</t>
  </si>
  <si>
    <t>161</t>
  </si>
  <si>
    <t>22253</t>
  </si>
  <si>
    <t>POULDREUZIC</t>
  </si>
  <si>
    <t>2135</t>
  </si>
  <si>
    <t>29225</t>
  </si>
  <si>
    <t>POULLAN-SUR-MER</t>
  </si>
  <si>
    <t>1523</t>
  </si>
  <si>
    <t>29226</t>
  </si>
  <si>
    <t>POULLAOUEN</t>
  </si>
  <si>
    <t>1290</t>
  </si>
  <si>
    <t>29227</t>
  </si>
  <si>
    <t>PRAT</t>
  </si>
  <si>
    <t>1119</t>
  </si>
  <si>
    <t>22254</t>
  </si>
  <si>
    <t>PRIMELIN</t>
  </si>
  <si>
    <t>722</t>
  </si>
  <si>
    <t>29228</t>
  </si>
  <si>
    <t>PRINCE</t>
  </si>
  <si>
    <t>374</t>
  </si>
  <si>
    <t>35232</t>
  </si>
  <si>
    <t>PRIZIAC</t>
  </si>
  <si>
    <t>986</t>
  </si>
  <si>
    <t>QUEBRIAC</t>
  </si>
  <si>
    <t>1587</t>
  </si>
  <si>
    <t>35233</t>
  </si>
  <si>
    <t>QUEDILLAC</t>
  </si>
  <si>
    <t>1185</t>
  </si>
  <si>
    <t>35234</t>
  </si>
  <si>
    <t>QUEMENEVEN</t>
  </si>
  <si>
    <t>29229</t>
  </si>
  <si>
    <t>QUEMPER-GUEZENNEC</t>
  </si>
  <si>
    <t>22256</t>
  </si>
  <si>
    <t>QUEMPERVEN</t>
  </si>
  <si>
    <t>22257</t>
  </si>
  <si>
    <t>QUERRIEN</t>
  </si>
  <si>
    <t>1743</t>
  </si>
  <si>
    <t>29230</t>
  </si>
  <si>
    <t>QUESSOY</t>
  </si>
  <si>
    <t>3823</t>
  </si>
  <si>
    <t>22258</t>
  </si>
  <si>
    <t>QUESTEMBERT</t>
  </si>
  <si>
    <t>7440</t>
  </si>
  <si>
    <t>QUEVEN</t>
  </si>
  <si>
    <t>8608</t>
  </si>
  <si>
    <t>QUEVERT</t>
  </si>
  <si>
    <t>22259</t>
  </si>
  <si>
    <t>QUIBERON</t>
  </si>
  <si>
    <t>4938</t>
  </si>
  <si>
    <t>QUIMPER</t>
  </si>
  <si>
    <t>63508</t>
  </si>
  <si>
    <t>29232</t>
  </si>
  <si>
    <t>QUIMPERLE</t>
  </si>
  <si>
    <t>12018</t>
  </si>
  <si>
    <t>29233</t>
  </si>
  <si>
    <t>QUINTENIC</t>
  </si>
  <si>
    <t>22261</t>
  </si>
  <si>
    <t>QUINTIN</t>
  </si>
  <si>
    <t>2809</t>
  </si>
  <si>
    <t>22262</t>
  </si>
  <si>
    <t>QUISTINIC</t>
  </si>
  <si>
    <t>1436</t>
  </si>
  <si>
    <t>RADENAC</t>
  </si>
  <si>
    <t>1035</t>
  </si>
  <si>
    <t>RANNEE</t>
  </si>
  <si>
    <t>1110</t>
  </si>
  <si>
    <t>35235</t>
  </si>
  <si>
    <t>REDENE</t>
  </si>
  <si>
    <t>2893</t>
  </si>
  <si>
    <t>29234</t>
  </si>
  <si>
    <t>REDON</t>
  </si>
  <si>
    <t>8914</t>
  </si>
  <si>
    <t>35236</t>
  </si>
  <si>
    <t>REGUINY</t>
  </si>
  <si>
    <t>1963</t>
  </si>
  <si>
    <t>REMINIAC</t>
  </si>
  <si>
    <t>383</t>
  </si>
  <si>
    <t>RENAC</t>
  </si>
  <si>
    <t>35237</t>
  </si>
  <si>
    <t>RENNES</t>
  </si>
  <si>
    <t>215366</t>
  </si>
  <si>
    <t>35238</t>
  </si>
  <si>
    <t>RETIERS</t>
  </si>
  <si>
    <t>4267</t>
  </si>
  <si>
    <t>35239</t>
  </si>
  <si>
    <t>RIANTEC</t>
  </si>
  <si>
    <t>5333</t>
  </si>
  <si>
    <t>RIEC-SUR-BELON</t>
  </si>
  <si>
    <t>4165</t>
  </si>
  <si>
    <t>29236</t>
  </si>
  <si>
    <t>RIEUX</t>
  </si>
  <si>
    <t>2848</t>
  </si>
  <si>
    <t>RIMOU</t>
  </si>
  <si>
    <t>35242</t>
  </si>
  <si>
    <t>ROCHEFORT-EN-TERRE</t>
  </si>
  <si>
    <t>632</t>
  </si>
  <si>
    <t>ROHAN</t>
  </si>
  <si>
    <t>1650</t>
  </si>
  <si>
    <t>ROMAGNE</t>
  </si>
  <si>
    <t>2351</t>
  </si>
  <si>
    <t>35243</t>
  </si>
  <si>
    <t>ROMAZY</t>
  </si>
  <si>
    <t>273</t>
  </si>
  <si>
    <t>35244</t>
  </si>
  <si>
    <t>ROMILLE</t>
  </si>
  <si>
    <t>3878</t>
  </si>
  <si>
    <t>35245</t>
  </si>
  <si>
    <t>ROSCANVEL</t>
  </si>
  <si>
    <t>844</t>
  </si>
  <si>
    <t>29238</t>
  </si>
  <si>
    <t>ROSCOFF</t>
  </si>
  <si>
    <t>3354</t>
  </si>
  <si>
    <t>29239</t>
  </si>
  <si>
    <t>ROSNOEN</t>
  </si>
  <si>
    <t>948</t>
  </si>
  <si>
    <t>29240</t>
  </si>
  <si>
    <t>ROSPEZ</t>
  </si>
  <si>
    <t>1754</t>
  </si>
  <si>
    <t>22265</t>
  </si>
  <si>
    <t>ROSPORDEN</t>
  </si>
  <si>
    <t>7608</t>
  </si>
  <si>
    <t>29241</t>
  </si>
  <si>
    <t>ROSTRENEN</t>
  </si>
  <si>
    <t>3101</t>
  </si>
  <si>
    <t>22266</t>
  </si>
  <si>
    <t>ROUDOUALLEC</t>
  </si>
  <si>
    <t>728</t>
  </si>
  <si>
    <t>ROUILLAC</t>
  </si>
  <si>
    <t>397</t>
  </si>
  <si>
    <t>22267</t>
  </si>
  <si>
    <t>ROZ-LANDRIEUX</t>
  </si>
  <si>
    <t>1337</t>
  </si>
  <si>
    <t>35246</t>
  </si>
  <si>
    <t>ROZ-SUR-COUESNON</t>
  </si>
  <si>
    <t>1020</t>
  </si>
  <si>
    <t>35247</t>
  </si>
  <si>
    <t>RUCA</t>
  </si>
  <si>
    <t>593</t>
  </si>
  <si>
    <t>22268</t>
  </si>
  <si>
    <t>RUFFIAC</t>
  </si>
  <si>
    <t>RUNAN</t>
  </si>
  <si>
    <t>227</t>
  </si>
  <si>
    <t>22269</t>
  </si>
  <si>
    <t>SAINS</t>
  </si>
  <si>
    <t>496</t>
  </si>
  <si>
    <t>35248</t>
  </si>
  <si>
    <t>SAINT-ABRAHAM</t>
  </si>
  <si>
    <t>SAINT-ADRIEN</t>
  </si>
  <si>
    <t>22271</t>
  </si>
  <si>
    <t>SAINT-AGATHON</t>
  </si>
  <si>
    <t>2252</t>
  </si>
  <si>
    <t>22272</t>
  </si>
  <si>
    <t>SAINT-AIGNAN</t>
  </si>
  <si>
    <t>SAINT-ALBAN</t>
  </si>
  <si>
    <t>2125</t>
  </si>
  <si>
    <t>22273</t>
  </si>
  <si>
    <t>SAINT-ALLOUESTRE</t>
  </si>
  <si>
    <t>614</t>
  </si>
  <si>
    <t>SAINT-ANDRE-DES-EAUX</t>
  </si>
  <si>
    <t>325</t>
  </si>
  <si>
    <t>22274</t>
  </si>
  <si>
    <t>SAINT-ARMEL</t>
  </si>
  <si>
    <t>35250</t>
  </si>
  <si>
    <t>894</t>
  </si>
  <si>
    <t>SAINT-AUBIN-D'AUBIGNE</t>
  </si>
  <si>
    <t>3585</t>
  </si>
  <si>
    <t>35251</t>
  </si>
  <si>
    <t>SAINT-AUBIN-DES-LANDES</t>
  </si>
  <si>
    <t>937</t>
  </si>
  <si>
    <t>35252</t>
  </si>
  <si>
    <t>SAINT-AUBIN-DU-CORMIER</t>
  </si>
  <si>
    <t>3732</t>
  </si>
  <si>
    <t>35253</t>
  </si>
  <si>
    <t>SAINT-AVE</t>
  </si>
  <si>
    <t>11095</t>
  </si>
  <si>
    <t>SAINT-BARNABE</t>
  </si>
  <si>
    <t>1253</t>
  </si>
  <si>
    <t>22275</t>
  </si>
  <si>
    <t>SAINT-BARTHELEMY</t>
  </si>
  <si>
    <t>1191</t>
  </si>
  <si>
    <t>SAINT-BENOIT-DES-ONDES</t>
  </si>
  <si>
    <t>35255</t>
  </si>
  <si>
    <t>SAINT-BIHY</t>
  </si>
  <si>
    <t>252</t>
  </si>
  <si>
    <t>22276</t>
  </si>
  <si>
    <t>SAINT-BRANDAN</t>
  </si>
  <si>
    <t>2398</t>
  </si>
  <si>
    <t>22277</t>
  </si>
  <si>
    <t>SAINT-BRIAC-SUR-MER</t>
  </si>
  <si>
    <t>1991</t>
  </si>
  <si>
    <t>35256</t>
  </si>
  <si>
    <t>SAINT-BRIEUC</t>
  </si>
  <si>
    <t>45105</t>
  </si>
  <si>
    <t>22278</t>
  </si>
  <si>
    <t>SAINT-BRIEUC-DE-MAURON</t>
  </si>
  <si>
    <t>344</t>
  </si>
  <si>
    <t>SAINT-BRIEUC-DES-IFFS</t>
  </si>
  <si>
    <t>340</t>
  </si>
  <si>
    <t>35258</t>
  </si>
  <si>
    <t>SAINT-BROLADRE</t>
  </si>
  <si>
    <t>1123</t>
  </si>
  <si>
    <t>35259</t>
  </si>
  <si>
    <t>SAINT-CARADEC</t>
  </si>
  <si>
    <t>22279</t>
  </si>
  <si>
    <t>SAINT-CARADEC-TREGOMEL</t>
  </si>
  <si>
    <t>472</t>
  </si>
  <si>
    <t>SAINT-CARNE</t>
  </si>
  <si>
    <t>1000</t>
  </si>
  <si>
    <t>22280</t>
  </si>
  <si>
    <t>SAINT-CARREUC</t>
  </si>
  <si>
    <t>22281</t>
  </si>
  <si>
    <t>SAINT-CAST-LE-GUILDO</t>
  </si>
  <si>
    <t>3387</t>
  </si>
  <si>
    <t>22282</t>
  </si>
  <si>
    <t>SAINT-CHRISTOPHE-DE-VALAINS</t>
  </si>
  <si>
    <t>220</t>
  </si>
  <si>
    <t>35261</t>
  </si>
  <si>
    <t>SAINT-CHRISTOPHE-DES-BOIS</t>
  </si>
  <si>
    <t>35260</t>
  </si>
  <si>
    <t>SAINT-CLET</t>
  </si>
  <si>
    <t>878</t>
  </si>
  <si>
    <t>22283</t>
  </si>
  <si>
    <t>SAINT-CONGARD</t>
  </si>
  <si>
    <t>740</t>
  </si>
  <si>
    <t>SAINT-CONNAN</t>
  </si>
  <si>
    <t>303</t>
  </si>
  <si>
    <t>22284</t>
  </si>
  <si>
    <t>SAINT-CONNEC</t>
  </si>
  <si>
    <t>254</t>
  </si>
  <si>
    <t>22285</t>
  </si>
  <si>
    <t>SAINT-COULITZ</t>
  </si>
  <si>
    <t>29243</t>
  </si>
  <si>
    <t>SAINT-COULOMB</t>
  </si>
  <si>
    <t>35263</t>
  </si>
  <si>
    <t>SAINT-DENOUAL</t>
  </si>
  <si>
    <t>440</t>
  </si>
  <si>
    <t>22286</t>
  </si>
  <si>
    <t>SAINT-DERRIEN</t>
  </si>
  <si>
    <t>810</t>
  </si>
  <si>
    <t>29244</t>
  </si>
  <si>
    <t>SAINT-DIDIER</t>
  </si>
  <si>
    <t>1990</t>
  </si>
  <si>
    <t>35264</t>
  </si>
  <si>
    <t>SAINT-DIVY</t>
  </si>
  <si>
    <t>1508</t>
  </si>
  <si>
    <t>29245</t>
  </si>
  <si>
    <t>SAINT-DOLAY</t>
  </si>
  <si>
    <t>2445</t>
  </si>
  <si>
    <t>SAINT-DOMINEUC</t>
  </si>
  <si>
    <t>2499</t>
  </si>
  <si>
    <t>35265</t>
  </si>
  <si>
    <t>SAINT-DONAN</t>
  </si>
  <si>
    <t>1440</t>
  </si>
  <si>
    <t>22287</t>
  </si>
  <si>
    <t>SAINT-ELOY</t>
  </si>
  <si>
    <t>29246</t>
  </si>
  <si>
    <t>SAINT-ERBLON</t>
  </si>
  <si>
    <t>2879</t>
  </si>
  <si>
    <t>35266</t>
  </si>
  <si>
    <t>SAINT-ETIENNE-DU-GUE-DE-L'ISLE</t>
  </si>
  <si>
    <t>363</t>
  </si>
  <si>
    <t>22288</t>
  </si>
  <si>
    <t>SAINT-EVARZEC</t>
  </si>
  <si>
    <t>3532</t>
  </si>
  <si>
    <t>29247</t>
  </si>
  <si>
    <t>SAINT-FIACRE</t>
  </si>
  <si>
    <t>22289</t>
  </si>
  <si>
    <t>SAINT-FREGANT</t>
  </si>
  <si>
    <t>29248</t>
  </si>
  <si>
    <t>SAINT-GANTON</t>
  </si>
  <si>
    <t>418</t>
  </si>
  <si>
    <t>35268</t>
  </si>
  <si>
    <t>SAINT-GEORGES-DE-CHESNE</t>
  </si>
  <si>
    <t>707</t>
  </si>
  <si>
    <t>35269</t>
  </si>
  <si>
    <t>SAINT-GEORGES-DE-GREHAIGNE</t>
  </si>
  <si>
    <t>375</t>
  </si>
  <si>
    <t>35270</t>
  </si>
  <si>
    <t>SAINT-GEORGES-DE-REINTEMBAULT</t>
  </si>
  <si>
    <t>1556</t>
  </si>
  <si>
    <t>35271</t>
  </si>
  <si>
    <t>SAINT-GERAND</t>
  </si>
  <si>
    <t>1088</t>
  </si>
  <si>
    <t>SAINT-GERMAIN-DU-PINEL</t>
  </si>
  <si>
    <t>913</t>
  </si>
  <si>
    <t>35272</t>
  </si>
  <si>
    <t>SAINT-GERMAIN-EN-COGLES</t>
  </si>
  <si>
    <t>2044</t>
  </si>
  <si>
    <t>35273</t>
  </si>
  <si>
    <t>SAINT-GERMAIN-SUR-ILLE</t>
  </si>
  <si>
    <t>35274</t>
  </si>
  <si>
    <t>SAINT-GILDAS</t>
  </si>
  <si>
    <t>279</t>
  </si>
  <si>
    <t>22291</t>
  </si>
  <si>
    <t>SAINT-GILDAS-DE-RHUYS</t>
  </si>
  <si>
    <t>1694</t>
  </si>
  <si>
    <t>SAINT-GILLES</t>
  </si>
  <si>
    <t>4447</t>
  </si>
  <si>
    <t>35275</t>
  </si>
  <si>
    <t>SAINT-GILLES-LES-BOIS</t>
  </si>
  <si>
    <t>22293</t>
  </si>
  <si>
    <t>SAINT-GILLES-PLIGEAUX</t>
  </si>
  <si>
    <t>284</t>
  </si>
  <si>
    <t>22294</t>
  </si>
  <si>
    <t>SAINT-GILLES-VIEUX-MARCHE</t>
  </si>
  <si>
    <t>343</t>
  </si>
  <si>
    <t>22295</t>
  </si>
  <si>
    <t>SAINT-GLEN</t>
  </si>
  <si>
    <t>610</t>
  </si>
  <si>
    <t>22296</t>
  </si>
  <si>
    <t>SAINT-GOAZEC</t>
  </si>
  <si>
    <t>714</t>
  </si>
  <si>
    <t>29249</t>
  </si>
  <si>
    <t>SAINT-GONDRAN</t>
  </si>
  <si>
    <t>35276</t>
  </si>
  <si>
    <t>SAINT-GONLAY</t>
  </si>
  <si>
    <t>35277</t>
  </si>
  <si>
    <t>SAINT-GONNERY</t>
  </si>
  <si>
    <t>1083</t>
  </si>
  <si>
    <t>SAINT-GORGON</t>
  </si>
  <si>
    <t>SAINT-GRAVE</t>
  </si>
  <si>
    <t>756</t>
  </si>
  <si>
    <t>SAINT-GREGOIRE</t>
  </si>
  <si>
    <t>9376</t>
  </si>
  <si>
    <t>35278</t>
  </si>
  <si>
    <t>SAINT-GUINOUX</t>
  </si>
  <si>
    <t>1150</t>
  </si>
  <si>
    <t>35279</t>
  </si>
  <si>
    <t>SAINT-GUYOMARD</t>
  </si>
  <si>
    <t>1352</t>
  </si>
  <si>
    <t>SAINT-HELEN</t>
  </si>
  <si>
    <t>1439</t>
  </si>
  <si>
    <t>22299</t>
  </si>
  <si>
    <t>SAINT-HERNIN</t>
  </si>
  <si>
    <t>760</t>
  </si>
  <si>
    <t>29250</t>
  </si>
  <si>
    <t>SAINT-HERVE</t>
  </si>
  <si>
    <t>22300</t>
  </si>
  <si>
    <t>SAINT-HILAIRE-DES-LANDES</t>
  </si>
  <si>
    <t>1032</t>
  </si>
  <si>
    <t>35280</t>
  </si>
  <si>
    <t>SAINT-IGEAUX</t>
  </si>
  <si>
    <t>138</t>
  </si>
  <si>
    <t>22334</t>
  </si>
  <si>
    <t>SAINT-JACQUES-DE-LA-LANDE</t>
  </si>
  <si>
    <t>12587</t>
  </si>
  <si>
    <t>35281</t>
  </si>
  <si>
    <t>SAINT-JACUT-DE-LA-MER</t>
  </si>
  <si>
    <t>893</t>
  </si>
  <si>
    <t>22302</t>
  </si>
  <si>
    <t>SAINT-JACUT-LES-PINS</t>
  </si>
  <si>
    <t>1741</t>
  </si>
  <si>
    <t>SAINT-JEAN-BREVELAY</t>
  </si>
  <si>
    <t>2770</t>
  </si>
  <si>
    <t>SAINT-JEAN-DU-DOIGT</t>
  </si>
  <si>
    <t>636</t>
  </si>
  <si>
    <t>29251</t>
  </si>
  <si>
    <t>SAINT-JEAN-KERDANIEL</t>
  </si>
  <si>
    <t>621</t>
  </si>
  <si>
    <t>22304</t>
  </si>
  <si>
    <t>SAINT-JEAN-LA-POTERIE</t>
  </si>
  <si>
    <t>1502</t>
  </si>
  <si>
    <t>SAINT-JEAN-SUR-COUESNON</t>
  </si>
  <si>
    <t>1149</t>
  </si>
  <si>
    <t>35282</t>
  </si>
  <si>
    <t>SAINT-JEAN-SUR-VILAINE</t>
  </si>
  <si>
    <t>1139</t>
  </si>
  <si>
    <t>35283</t>
  </si>
  <si>
    <t>SAINT-JEAN-TROLIMON</t>
  </si>
  <si>
    <t>991</t>
  </si>
  <si>
    <t>29252</t>
  </si>
  <si>
    <t>SAINT-JOUAN-DE-L'ISLE</t>
  </si>
  <si>
    <t>22305</t>
  </si>
  <si>
    <t>SAINT-JOUAN-DES-GUERETS</t>
  </si>
  <si>
    <t>2585</t>
  </si>
  <si>
    <t>35284</t>
  </si>
  <si>
    <t>SAINT-JUDOCE</t>
  </si>
  <si>
    <t>573</t>
  </si>
  <si>
    <t>22306</t>
  </si>
  <si>
    <t>SAINT-JULIEN</t>
  </si>
  <si>
    <t>2062</t>
  </si>
  <si>
    <t>22307</t>
  </si>
  <si>
    <t>SAINT-JUST</t>
  </si>
  <si>
    <t>35285</t>
  </si>
  <si>
    <t>SAINT-JUVAT</t>
  </si>
  <si>
    <t>22308</t>
  </si>
  <si>
    <t>SAINT-LAUNEUC</t>
  </si>
  <si>
    <t>203</t>
  </si>
  <si>
    <t>22309</t>
  </si>
  <si>
    <t>SAINT-LAURENT</t>
  </si>
  <si>
    <t>500</t>
  </si>
  <si>
    <t>22310</t>
  </si>
  <si>
    <t>SAINT-LAURENT-SUR-OUST</t>
  </si>
  <si>
    <t>360</t>
  </si>
  <si>
    <t>SAINT-LEGER-DES-PRES</t>
  </si>
  <si>
    <t>249</t>
  </si>
  <si>
    <t>35286</t>
  </si>
  <si>
    <t>SAINT-LERY</t>
  </si>
  <si>
    <t>189</t>
  </si>
  <si>
    <t>SAINT-LORMEL</t>
  </si>
  <si>
    <t>877</t>
  </si>
  <si>
    <t>22311</t>
  </si>
  <si>
    <t>SAINT-LUNAIRE</t>
  </si>
  <si>
    <t>2276</t>
  </si>
  <si>
    <t>35287</t>
  </si>
  <si>
    <t>SAINT-M'HERVE</t>
  </si>
  <si>
    <t>1375</t>
  </si>
  <si>
    <t>35300</t>
  </si>
  <si>
    <t>SAINT-M'HERVON</t>
  </si>
  <si>
    <t>557</t>
  </si>
  <si>
    <t>35301</t>
  </si>
  <si>
    <t>SAINT-MADEN</t>
  </si>
  <si>
    <t>224</t>
  </si>
  <si>
    <t>22312</t>
  </si>
  <si>
    <t>SAINT-MALO</t>
  </si>
  <si>
    <t>45719</t>
  </si>
  <si>
    <t>35288</t>
  </si>
  <si>
    <t>SAINT-MALO-DE-BEIGNON</t>
  </si>
  <si>
    <t>504</t>
  </si>
  <si>
    <t>SAINT-MALO-DE-PHILY</t>
  </si>
  <si>
    <t>35289</t>
  </si>
  <si>
    <t>SAINT-MALO-DES-TROIS-FONTAINES</t>
  </si>
  <si>
    <t>556</t>
  </si>
  <si>
    <t>SAINT-MALON-SUR-MEL</t>
  </si>
  <si>
    <t>591</t>
  </si>
  <si>
    <t>35290</t>
  </si>
  <si>
    <t>SAINT-MARC-LE-BLANC</t>
  </si>
  <si>
    <t>35292</t>
  </si>
  <si>
    <t>SAINT-MARC-SUR-COUESNON</t>
  </si>
  <si>
    <t>568</t>
  </si>
  <si>
    <t>35293</t>
  </si>
  <si>
    <t>SAINT-MARCAN</t>
  </si>
  <si>
    <t>35291</t>
  </si>
  <si>
    <t>SAINT-MARCEL</t>
  </si>
  <si>
    <t>1060</t>
  </si>
  <si>
    <t>SAINT-MARTIN-DES-CHAMPS</t>
  </si>
  <si>
    <t>4648</t>
  </si>
  <si>
    <t>29254</t>
  </si>
  <si>
    <t>SAINT-MARTIN-DES-PRES</t>
  </si>
  <si>
    <t>323</t>
  </si>
  <si>
    <t>22313</t>
  </si>
  <si>
    <t>SAINT-MARTIN-SUR-OUST</t>
  </si>
  <si>
    <t>1332</t>
  </si>
  <si>
    <t>SAINT-MAUDAN</t>
  </si>
  <si>
    <t>401</t>
  </si>
  <si>
    <t>22314</t>
  </si>
  <si>
    <t>SAINT-MAUDEZ</t>
  </si>
  <si>
    <t>301</t>
  </si>
  <si>
    <t>22315</t>
  </si>
  <si>
    <t>SAINT-MAUGAN</t>
  </si>
  <si>
    <t>559</t>
  </si>
  <si>
    <t>35295</t>
  </si>
  <si>
    <t>SAINT-MAYEUX</t>
  </si>
  <si>
    <t>479</t>
  </si>
  <si>
    <t>22316</t>
  </si>
  <si>
    <t>SAINT-MEDARD-SUR-ILLE</t>
  </si>
  <si>
    <t>1327</t>
  </si>
  <si>
    <t>35296</t>
  </si>
  <si>
    <t>SAINT-MEEN</t>
  </si>
  <si>
    <t>29255</t>
  </si>
  <si>
    <t>SAINT-MEEN-LE-GRAND</t>
  </si>
  <si>
    <t>4610</t>
  </si>
  <si>
    <t>35297</t>
  </si>
  <si>
    <t>SAINT-MELOIR-DES-BOIS</t>
  </si>
  <si>
    <t>258</t>
  </si>
  <si>
    <t>22317</t>
  </si>
  <si>
    <t>SAINT-MELOIR-DES-ONDES</t>
  </si>
  <si>
    <t>4014</t>
  </si>
  <si>
    <t>35299</t>
  </si>
  <si>
    <t>SAINT-MICHEL-DE-PLELAN</t>
  </si>
  <si>
    <t>22318</t>
  </si>
  <si>
    <t>SAINT-MICHEL-EN-GREVE</t>
  </si>
  <si>
    <t>450</t>
  </si>
  <si>
    <t>22319</t>
  </si>
  <si>
    <t>SAINT-NIC</t>
  </si>
  <si>
    <t>774</t>
  </si>
  <si>
    <t>29256</t>
  </si>
  <si>
    <t>SAINT-NICODEME</t>
  </si>
  <si>
    <t>22320</t>
  </si>
  <si>
    <t>SAINT-NICOLAS-DU-PELEM</t>
  </si>
  <si>
    <t>1669</t>
  </si>
  <si>
    <t>22321</t>
  </si>
  <si>
    <t>SAINT-NICOLAS-DU-TERTRE</t>
  </si>
  <si>
    <t>468</t>
  </si>
  <si>
    <t>SAINT-NOLFF</t>
  </si>
  <si>
    <t>3660</t>
  </si>
  <si>
    <t>SAINT-ONEN-LA-CHAPELLE</t>
  </si>
  <si>
    <t>35302</t>
  </si>
  <si>
    <t>SAINT-OUEN-DES-ALLEUX</t>
  </si>
  <si>
    <t>1293</t>
  </si>
  <si>
    <t>35304</t>
  </si>
  <si>
    <t>SAINT-OUEN-LA-ROUERIE</t>
  </si>
  <si>
    <t>822</t>
  </si>
  <si>
    <t>35303</t>
  </si>
  <si>
    <t>SAINT-PABU</t>
  </si>
  <si>
    <t>2077</t>
  </si>
  <si>
    <t>29257</t>
  </si>
  <si>
    <t>SAINT-PERAN</t>
  </si>
  <si>
    <t>35305</t>
  </si>
  <si>
    <t>SAINT-PERE</t>
  </si>
  <si>
    <t>2274</t>
  </si>
  <si>
    <t>35306</t>
  </si>
  <si>
    <t>SAINT-PERN</t>
  </si>
  <si>
    <t>1018</t>
  </si>
  <si>
    <t>35307</t>
  </si>
  <si>
    <t>SAINT-PERREUX</t>
  </si>
  <si>
    <t>SAINT-PEVER</t>
  </si>
  <si>
    <t>22322</t>
  </si>
  <si>
    <t>SAINT-PHILIBERT</t>
  </si>
  <si>
    <t>SAINT-PIERRE-DE-PLESGUEN</t>
  </si>
  <si>
    <t>2846</t>
  </si>
  <si>
    <t>35308</t>
  </si>
  <si>
    <t>SAINT-PIERRE-QUIBERON</t>
  </si>
  <si>
    <t>2084</t>
  </si>
  <si>
    <t>SAINT-POL-DE-LEON</t>
  </si>
  <si>
    <t>6584</t>
  </si>
  <si>
    <t>29259</t>
  </si>
  <si>
    <t>SAINT-POTAN</t>
  </si>
  <si>
    <t>22323</t>
  </si>
  <si>
    <t>SAINT-QUAY-PERROS</t>
  </si>
  <si>
    <t>1316</t>
  </si>
  <si>
    <t>22324</t>
  </si>
  <si>
    <t>SAINT-QUAY-PORTRIEUX</t>
  </si>
  <si>
    <t>2931</t>
  </si>
  <si>
    <t>22325</t>
  </si>
  <si>
    <t>SAINT-REMY-DU-PLAIN</t>
  </si>
  <si>
    <t>35309</t>
  </si>
  <si>
    <t>SAINT-RENAN</t>
  </si>
  <si>
    <t>8101</t>
  </si>
  <si>
    <t>29260</t>
  </si>
  <si>
    <t>SAINT-RIEUL</t>
  </si>
  <si>
    <t>22326</t>
  </si>
  <si>
    <t>SAINT-RIVOAL</t>
  </si>
  <si>
    <t>29261</t>
  </si>
  <si>
    <t>SAINT-SAMSON-SUR-RANCE</t>
  </si>
  <si>
    <t>1567</t>
  </si>
  <si>
    <t>22327</t>
  </si>
  <si>
    <t>SAINT-SAUVEUR</t>
  </si>
  <si>
    <t>809</t>
  </si>
  <si>
    <t>29262</t>
  </si>
  <si>
    <t>SAINT-SAUVEUR-DES-LANDES</t>
  </si>
  <si>
    <t>1513</t>
  </si>
  <si>
    <t>35310</t>
  </si>
  <si>
    <t>SAINT-SEGAL</t>
  </si>
  <si>
    <t>29263</t>
  </si>
  <si>
    <t>SAINT-SEGLIN</t>
  </si>
  <si>
    <t>35311</t>
  </si>
  <si>
    <t>SAINT-SENOUX</t>
  </si>
  <si>
    <t>1822</t>
  </si>
  <si>
    <t>35312</t>
  </si>
  <si>
    <t>SAINT-SERVAIS</t>
  </si>
  <si>
    <t>413</t>
  </si>
  <si>
    <t>22328</t>
  </si>
  <si>
    <t>799</t>
  </si>
  <si>
    <t>29264</t>
  </si>
  <si>
    <t>SAINT-SERVANT</t>
  </si>
  <si>
    <t>812</t>
  </si>
  <si>
    <t>SAINT-SULIAC</t>
  </si>
  <si>
    <t>925</t>
  </si>
  <si>
    <t>35314</t>
  </si>
  <si>
    <t>SAINT-SULPICE-DES-LANDES</t>
  </si>
  <si>
    <t>35316</t>
  </si>
  <si>
    <t>SAINT-SULPICE-LA-FORET</t>
  </si>
  <si>
    <t>35315</t>
  </si>
  <si>
    <t>SAINT-SYMPHORIEN</t>
  </si>
  <si>
    <t>35317</t>
  </si>
  <si>
    <t>SAINT-THÃƒÂ‰GONNEC LOC-EGUINER</t>
  </si>
  <si>
    <t>3016</t>
  </si>
  <si>
    <t>29266</t>
  </si>
  <si>
    <t>SAINT-THELO</t>
  </si>
  <si>
    <t>410</t>
  </si>
  <si>
    <t>22330</t>
  </si>
  <si>
    <t>SAINT-THOIS</t>
  </si>
  <si>
    <t>29267</t>
  </si>
  <si>
    <t>SAINT-THONAN</t>
  </si>
  <si>
    <t>1689</t>
  </si>
  <si>
    <t>29268</t>
  </si>
  <si>
    <t>SAINT-THUAL</t>
  </si>
  <si>
    <t>35318</t>
  </si>
  <si>
    <t>SAINT-THURIAL</t>
  </si>
  <si>
    <t>35319</t>
  </si>
  <si>
    <t>SAINT-THURIAU</t>
  </si>
  <si>
    <t>1854</t>
  </si>
  <si>
    <t>SAINT-THURIEN</t>
  </si>
  <si>
    <t>1027</t>
  </si>
  <si>
    <t>29269</t>
  </si>
  <si>
    <t>SAINT-TRIMOEL</t>
  </si>
  <si>
    <t>514</t>
  </si>
  <si>
    <t>22332</t>
  </si>
  <si>
    <t>SAINT-TUGDUAL</t>
  </si>
  <si>
    <t>SAINT-UNIAC</t>
  </si>
  <si>
    <t>527</t>
  </si>
  <si>
    <t>35320</t>
  </si>
  <si>
    <t>SAINT-URBAIN</t>
  </si>
  <si>
    <t>29270</t>
  </si>
  <si>
    <t>SAINT-VINCENT-SUR-OUST</t>
  </si>
  <si>
    <t>1446</t>
  </si>
  <si>
    <t>SAINT-VOUGAY</t>
  </si>
  <si>
    <t>903</t>
  </si>
  <si>
    <t>29271</t>
  </si>
  <si>
    <t>SAINT-VRAN</t>
  </si>
  <si>
    <t>758</t>
  </si>
  <si>
    <t>22333</t>
  </si>
  <si>
    <t>SAINT-YVI</t>
  </si>
  <si>
    <t>3057</t>
  </si>
  <si>
    <t>29272</t>
  </si>
  <si>
    <t>SAINTE-ANNE-D'AURAY</t>
  </si>
  <si>
    <t>2633</t>
  </si>
  <si>
    <t>SAINTE-ANNE-SUR-VILAINE</t>
  </si>
  <si>
    <t>35249</t>
  </si>
  <si>
    <t>SAINTE-BRIGITTE</t>
  </si>
  <si>
    <t>179</t>
  </si>
  <si>
    <t>SAINTE-COLOMBE</t>
  </si>
  <si>
    <t>332</t>
  </si>
  <si>
    <t>35262</t>
  </si>
  <si>
    <t>SAINTE-HELENE</t>
  </si>
  <si>
    <t>1208</t>
  </si>
  <si>
    <t>SAINTE-MARIE</t>
  </si>
  <si>
    <t>2259</t>
  </si>
  <si>
    <t>35294</t>
  </si>
  <si>
    <t>SAINTE-SEVE</t>
  </si>
  <si>
    <t>29265</t>
  </si>
  <si>
    <t>SAINTE-TREPHINE</t>
  </si>
  <si>
    <t>191</t>
  </si>
  <si>
    <t>22331</t>
  </si>
  <si>
    <t>SANTEC</t>
  </si>
  <si>
    <t>2350</t>
  </si>
  <si>
    <t>29273</t>
  </si>
  <si>
    <t>SARZEAU</t>
  </si>
  <si>
    <t>7825</t>
  </si>
  <si>
    <t>SAULNIERES</t>
  </si>
  <si>
    <t>736</t>
  </si>
  <si>
    <t>35321</t>
  </si>
  <si>
    <t>SAUZON</t>
  </si>
  <si>
    <t>957</t>
  </si>
  <si>
    <t>SCAER</t>
  </si>
  <si>
    <t>5402</t>
  </si>
  <si>
    <t>29274</t>
  </si>
  <si>
    <t>SCRIGNAC</t>
  </si>
  <si>
    <t>801</t>
  </si>
  <si>
    <t>29275</t>
  </si>
  <si>
    <t>SEGLIEN</t>
  </si>
  <si>
    <t>691</t>
  </si>
  <si>
    <t>SENE</t>
  </si>
  <si>
    <t>8943</t>
  </si>
  <si>
    <t>SENS-DE-BRETAGNE</t>
  </si>
  <si>
    <t>2544</t>
  </si>
  <si>
    <t>35326</t>
  </si>
  <si>
    <t>SENVEN-LEHART</t>
  </si>
  <si>
    <t>233</t>
  </si>
  <si>
    <t>22335</t>
  </si>
  <si>
    <t>SERENT</t>
  </si>
  <si>
    <t>3053</t>
  </si>
  <si>
    <t>SERVON-SUR-VILAINE</t>
  </si>
  <si>
    <t>3579</t>
  </si>
  <si>
    <t>35327</t>
  </si>
  <si>
    <t>SEVIGNAC</t>
  </si>
  <si>
    <t>1099</t>
  </si>
  <si>
    <t>22337</t>
  </si>
  <si>
    <t>SIBIRIL</t>
  </si>
  <si>
    <t>29276</t>
  </si>
  <si>
    <t>SILFIAC</t>
  </si>
  <si>
    <t>SIXT-SUR-AFF</t>
  </si>
  <si>
    <t>2097</t>
  </si>
  <si>
    <t>35328</t>
  </si>
  <si>
    <t>SIZUN</t>
  </si>
  <si>
    <t>2260</t>
  </si>
  <si>
    <t>29277</t>
  </si>
  <si>
    <t>SOUGEAL</t>
  </si>
  <si>
    <t>640</t>
  </si>
  <si>
    <t>35329</t>
  </si>
  <si>
    <t>SPEZET</t>
  </si>
  <si>
    <t>1821</t>
  </si>
  <si>
    <t>29278</t>
  </si>
  <si>
    <t>SQUIFFIEC</t>
  </si>
  <si>
    <t>22338</t>
  </si>
  <si>
    <t>SULNIAC</t>
  </si>
  <si>
    <t>3541</t>
  </si>
  <si>
    <t>SURZUR</t>
  </si>
  <si>
    <t>4224</t>
  </si>
  <si>
    <t>TADEN</t>
  </si>
  <si>
    <t>2349</t>
  </si>
  <si>
    <t>22339</t>
  </si>
  <si>
    <t>TAILLIS</t>
  </si>
  <si>
    <t>1010</t>
  </si>
  <si>
    <t>35330</t>
  </si>
  <si>
    <t>TALENSAC</t>
  </si>
  <si>
    <t>2486</t>
  </si>
  <si>
    <t>35331</t>
  </si>
  <si>
    <t>TAULE</t>
  </si>
  <si>
    <t>2985</t>
  </si>
  <si>
    <t>29279</t>
  </si>
  <si>
    <t>TAUPONT</t>
  </si>
  <si>
    <t>2212</t>
  </si>
  <si>
    <t>TEILLAY</t>
  </si>
  <si>
    <t>1072</t>
  </si>
  <si>
    <t>35332</t>
  </si>
  <si>
    <t>TELGRUC-SUR-MER</t>
  </si>
  <si>
    <t>2124</t>
  </si>
  <si>
    <t>29280</t>
  </si>
  <si>
    <t>THEHILLAC</t>
  </si>
  <si>
    <t>569</t>
  </si>
  <si>
    <t>THEIX-NOYALO</t>
  </si>
  <si>
    <t>7907</t>
  </si>
  <si>
    <t>THORIGNE-FOUILLARD</t>
  </si>
  <si>
    <t>8381</t>
  </si>
  <si>
    <t>35334</t>
  </si>
  <si>
    <t>THOURIE</t>
  </si>
  <si>
    <t>35335</t>
  </si>
  <si>
    <t>TINTENIAC</t>
  </si>
  <si>
    <t>3470</t>
  </si>
  <si>
    <t>35337</t>
  </si>
  <si>
    <t>TONQUEDEC</t>
  </si>
  <si>
    <t>22340</t>
  </si>
  <si>
    <t>TORCE</t>
  </si>
  <si>
    <t>1190</t>
  </si>
  <si>
    <t>35338</t>
  </si>
  <si>
    <t>TOURCH</t>
  </si>
  <si>
    <t>29281</t>
  </si>
  <si>
    <t>TRAMAIN</t>
  </si>
  <si>
    <t>22341</t>
  </si>
  <si>
    <t>TRANS-LA-FORET</t>
  </si>
  <si>
    <t>35339</t>
  </si>
  <si>
    <t>TREAL</t>
  </si>
  <si>
    <t>652</t>
  </si>
  <si>
    <t>TREBABU</t>
  </si>
  <si>
    <t>338</t>
  </si>
  <si>
    <t>29282</t>
  </si>
  <si>
    <t>TREBEDAN</t>
  </si>
  <si>
    <t>424</t>
  </si>
  <si>
    <t>22342</t>
  </si>
  <si>
    <t>TREBEURDEN</t>
  </si>
  <si>
    <t>3652</t>
  </si>
  <si>
    <t>22343</t>
  </si>
  <si>
    <t>TREBRIVAN</t>
  </si>
  <si>
    <t>723</t>
  </si>
  <si>
    <t>22344</t>
  </si>
  <si>
    <t>TREBRY</t>
  </si>
  <si>
    <t>836</t>
  </si>
  <si>
    <t>22345</t>
  </si>
  <si>
    <t>TREDANIEL</t>
  </si>
  <si>
    <t>961</t>
  </si>
  <si>
    <t>22346</t>
  </si>
  <si>
    <t>TREDARZEC</t>
  </si>
  <si>
    <t>22347</t>
  </si>
  <si>
    <t>TREDIAS</t>
  </si>
  <si>
    <t>485</t>
  </si>
  <si>
    <t>22348</t>
  </si>
  <si>
    <t>TREDION</t>
  </si>
  <si>
    <t>1231</t>
  </si>
  <si>
    <t>TREDREZ-LOCQUEMEAU</t>
  </si>
  <si>
    <t>22349</t>
  </si>
  <si>
    <t>TREDUDER</t>
  </si>
  <si>
    <t>196</t>
  </si>
  <si>
    <t>22350</t>
  </si>
  <si>
    <t>TREFFENDEL</t>
  </si>
  <si>
    <t>1265</t>
  </si>
  <si>
    <t>35340</t>
  </si>
  <si>
    <t>TREFFIAGAT</t>
  </si>
  <si>
    <t>2404</t>
  </si>
  <si>
    <t>29284</t>
  </si>
  <si>
    <t>TREFFLEAN</t>
  </si>
  <si>
    <t>2197</t>
  </si>
  <si>
    <t>TREFFRIN</t>
  </si>
  <si>
    <t>571</t>
  </si>
  <si>
    <t>22351</t>
  </si>
  <si>
    <t>TREFLAOUENAN</t>
  </si>
  <si>
    <t>507</t>
  </si>
  <si>
    <t>29285</t>
  </si>
  <si>
    <t>TREFLEVENEZ</t>
  </si>
  <si>
    <t>248</t>
  </si>
  <si>
    <t>29286</t>
  </si>
  <si>
    <t>TREFLEZ</t>
  </si>
  <si>
    <t>931</t>
  </si>
  <si>
    <t>29287</t>
  </si>
  <si>
    <t>TREFUMEL</t>
  </si>
  <si>
    <t>22352</t>
  </si>
  <si>
    <t>TREGARANTEC</t>
  </si>
  <si>
    <t>29288</t>
  </si>
  <si>
    <t>TREGARVAN</t>
  </si>
  <si>
    <t>136</t>
  </si>
  <si>
    <t>29289</t>
  </si>
  <si>
    <t>TREGASTEL</t>
  </si>
  <si>
    <t>2429</t>
  </si>
  <si>
    <t>22353</t>
  </si>
  <si>
    <t>TREGLAMUS</t>
  </si>
  <si>
    <t>22354</t>
  </si>
  <si>
    <t>TREGLONOU</t>
  </si>
  <si>
    <t>29290</t>
  </si>
  <si>
    <t>TREGOMEUR</t>
  </si>
  <si>
    <t>22356</t>
  </si>
  <si>
    <t>TREGONNEAU</t>
  </si>
  <si>
    <t>22358</t>
  </si>
  <si>
    <t>TREGOUREZ</t>
  </si>
  <si>
    <t>995</t>
  </si>
  <si>
    <t>29291</t>
  </si>
  <si>
    <t>TREGROM</t>
  </si>
  <si>
    <t>408</t>
  </si>
  <si>
    <t>22359</t>
  </si>
  <si>
    <t>TREGUENNEC</t>
  </si>
  <si>
    <t>316</t>
  </si>
  <si>
    <t>29292</t>
  </si>
  <si>
    <t>TREGUEUX</t>
  </si>
  <si>
    <t>8411</t>
  </si>
  <si>
    <t>22360</t>
  </si>
  <si>
    <t>TREGUIDEL</t>
  </si>
  <si>
    <t>617</t>
  </si>
  <si>
    <t>22361</t>
  </si>
  <si>
    <t>TREGUIER</t>
  </si>
  <si>
    <t>2470</t>
  </si>
  <si>
    <t>22362</t>
  </si>
  <si>
    <t>TREGUNC</t>
  </si>
  <si>
    <t>7043</t>
  </si>
  <si>
    <t>29293</t>
  </si>
  <si>
    <t>TREHORENTEUC</t>
  </si>
  <si>
    <t>117</t>
  </si>
  <si>
    <t>TRELEVERN</t>
  </si>
  <si>
    <t>1291</t>
  </si>
  <si>
    <t>22363</t>
  </si>
  <si>
    <t>TRELIVAN</t>
  </si>
  <si>
    <t>2693</t>
  </si>
  <si>
    <t>22364</t>
  </si>
  <si>
    <t>TREMAOUEZAN</t>
  </si>
  <si>
    <t>29295</t>
  </si>
  <si>
    <t>TREMARGAT</t>
  </si>
  <si>
    <t>192</t>
  </si>
  <si>
    <t>22365</t>
  </si>
  <si>
    <t>TREMBLAY</t>
  </si>
  <si>
    <t>1566</t>
  </si>
  <si>
    <t>35341</t>
  </si>
  <si>
    <t>TREMEHEUC</t>
  </si>
  <si>
    <t>346</t>
  </si>
  <si>
    <t>35342</t>
  </si>
  <si>
    <t>TREMEL</t>
  </si>
  <si>
    <t>431</t>
  </si>
  <si>
    <t>22366</t>
  </si>
  <si>
    <t>TREMEOC</t>
  </si>
  <si>
    <t>29296</t>
  </si>
  <si>
    <t>TREMEREUC</t>
  </si>
  <si>
    <t>748</t>
  </si>
  <si>
    <t>22368</t>
  </si>
  <si>
    <t>TREMEUR</t>
  </si>
  <si>
    <t>22369</t>
  </si>
  <si>
    <t>TREMEVEN</t>
  </si>
  <si>
    <t>339</t>
  </si>
  <si>
    <t>22370</t>
  </si>
  <si>
    <t>2300</t>
  </si>
  <si>
    <t>29297</t>
  </si>
  <si>
    <t>TREMOREL</t>
  </si>
  <si>
    <t>1146</t>
  </si>
  <si>
    <t>22371</t>
  </si>
  <si>
    <t>TREMUSON</t>
  </si>
  <si>
    <t>2015</t>
  </si>
  <si>
    <t>22372</t>
  </si>
  <si>
    <t>TREOGAN</t>
  </si>
  <si>
    <t>100</t>
  </si>
  <si>
    <t>22373</t>
  </si>
  <si>
    <t>TREOGAT</t>
  </si>
  <si>
    <t>584</t>
  </si>
  <si>
    <t>29298</t>
  </si>
  <si>
    <t>TREOUERGAT</t>
  </si>
  <si>
    <t>330</t>
  </si>
  <si>
    <t>29299</t>
  </si>
  <si>
    <t>TRESBOEUF</t>
  </si>
  <si>
    <t>1271</t>
  </si>
  <si>
    <t>35343</t>
  </si>
  <si>
    <t>TRESSE</t>
  </si>
  <si>
    <t>35344</t>
  </si>
  <si>
    <t>TRESSIGNAUX</t>
  </si>
  <si>
    <t>22375</t>
  </si>
  <si>
    <t>TREVE</t>
  </si>
  <si>
    <t>1639</t>
  </si>
  <si>
    <t>22376</t>
  </si>
  <si>
    <t>TREVENEUC</t>
  </si>
  <si>
    <t>775</t>
  </si>
  <si>
    <t>22377</t>
  </si>
  <si>
    <t>TREVEREC</t>
  </si>
  <si>
    <t>22378</t>
  </si>
  <si>
    <t>TREVERIEN</t>
  </si>
  <si>
    <t>35345</t>
  </si>
  <si>
    <t>TREVOU-TREGUIGNEC</t>
  </si>
  <si>
    <t>1318</t>
  </si>
  <si>
    <t>22379</t>
  </si>
  <si>
    <t>TREVRON</t>
  </si>
  <si>
    <t>696</t>
  </si>
  <si>
    <t>22380</t>
  </si>
  <si>
    <t>TREZENY</t>
  </si>
  <si>
    <t>22381</t>
  </si>
  <si>
    <t>TREZILIDE</t>
  </si>
  <si>
    <t>350</t>
  </si>
  <si>
    <t>29301</t>
  </si>
  <si>
    <t>TRIMER</t>
  </si>
  <si>
    <t>35346</t>
  </si>
  <si>
    <t>TROGUERY</t>
  </si>
  <si>
    <t>283</t>
  </si>
  <si>
    <t>22383</t>
  </si>
  <si>
    <t>UZEL</t>
  </si>
  <si>
    <t>1068</t>
  </si>
  <si>
    <t>22384</t>
  </si>
  <si>
    <t>VAL D'ANAST</t>
  </si>
  <si>
    <t>3908</t>
  </si>
  <si>
    <t>35168</t>
  </si>
  <si>
    <t>VAL D'OUST</t>
  </si>
  <si>
    <t>2652</t>
  </si>
  <si>
    <t>VAL-D'IZE</t>
  </si>
  <si>
    <t>2588</t>
  </si>
  <si>
    <t>35347</t>
  </si>
  <si>
    <t>VANNES</t>
  </si>
  <si>
    <t>53200</t>
  </si>
  <si>
    <t>VENDEL</t>
  </si>
  <si>
    <t>35348</t>
  </si>
  <si>
    <t>VERGEAL</t>
  </si>
  <si>
    <t>797</t>
  </si>
  <si>
    <t>35350</t>
  </si>
  <si>
    <t>VERN-SUR-SEICHE</t>
  </si>
  <si>
    <t>7871</t>
  </si>
  <si>
    <t>35352</t>
  </si>
  <si>
    <t>VEZIN-LE-COQUET</t>
  </si>
  <si>
    <t>5401</t>
  </si>
  <si>
    <t>35353</t>
  </si>
  <si>
    <t>VIEUX-VIEL</t>
  </si>
  <si>
    <t>321</t>
  </si>
  <si>
    <t>35354</t>
  </si>
  <si>
    <t>VIEUX-VY-SUR-COUESNON</t>
  </si>
  <si>
    <t>1171</t>
  </si>
  <si>
    <t>35355</t>
  </si>
  <si>
    <t>VIGNOC</t>
  </si>
  <si>
    <t>1831</t>
  </si>
  <si>
    <t>35356</t>
  </si>
  <si>
    <t>VILDE-GUINGALAN</t>
  </si>
  <si>
    <t>22388</t>
  </si>
  <si>
    <t>VILLAMEE</t>
  </si>
  <si>
    <t>35357</t>
  </si>
  <si>
    <t>VISSEICHE</t>
  </si>
  <si>
    <t>35359</t>
  </si>
  <si>
    <t>VITRE</t>
  </si>
  <si>
    <t>17798</t>
  </si>
  <si>
    <t>35360</t>
  </si>
  <si>
    <t>YFFINIAC</t>
  </si>
  <si>
    <t>5002</t>
  </si>
  <si>
    <t>22389</t>
  </si>
  <si>
    <t>YVIAS</t>
  </si>
  <si>
    <t>759</t>
  </si>
  <si>
    <t>22390</t>
  </si>
  <si>
    <t>YVIGNAC-LA-TOUR</t>
  </si>
  <si>
    <t>1184</t>
  </si>
  <si>
    <t>22391</t>
  </si>
  <si>
    <t>Fragiles</t>
  </si>
  <si>
    <t>IC1 NB</t>
  </si>
  <si>
    <t>Subvention demandée</t>
  </si>
  <si>
    <t>F</t>
  </si>
  <si>
    <t>H</t>
  </si>
  <si>
    <t>Nombre de :</t>
  </si>
  <si>
    <t>Bénéficiaires GIR 5 et 6 et non GIRés</t>
  </si>
  <si>
    <t>Total bénéficiaires</t>
  </si>
  <si>
    <t>dont nombre de Femmes</t>
  </si>
  <si>
    <t>dont nombres d'Hommes</t>
  </si>
  <si>
    <t>A quelle date prévoyez vous de remettre le bilan de cette opération ?</t>
  </si>
  <si>
    <t>Page de garde</t>
  </si>
  <si>
    <t>En cliquant sur un icône, vous vous trouvez directement sur l'onglet correspondant</t>
  </si>
  <si>
    <t>L'année du projet est figée</t>
  </si>
  <si>
    <t>Le libellé de l'opération est une saisie "texte" qui va se reporter sur tous les onglets en automatique</t>
  </si>
  <si>
    <t>L'échéancier est à renseigner : a minima du 01/01/2019 au 31/12/2019 mais peut déborder en N+1</t>
  </si>
  <si>
    <t>Les zones "roses" sont à renseigner</t>
  </si>
  <si>
    <t xml:space="preserve">Toutes les rubriques sur les thématiques sont à renseigner si possible par oui ou non </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</si>
  <si>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</si>
  <si>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</si>
  <si>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</si>
  <si>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</si>
  <si>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</si>
  <si>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</si>
  <si>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</si>
  <si>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</si>
  <si>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</si>
  <si>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</si>
  <si>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</si>
  <si>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</si>
  <si>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Pages 10 - 11 et 12 -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</si>
  <si>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</si>
  <si>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</si>
  <si>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</si>
  <si>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</si>
  <si>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</si>
  <si>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</si>
  <si>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</si>
  <si>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</si>
  <si>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</si>
  <si>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 xml:space="preserve">les actions.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</si>
  <si>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</si>
  <si>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</si>
  <si>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</si>
  <si>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</si>
  <si>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</si>
  <si>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</si>
  <si>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</si>
  <si>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</si>
  <si>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</si>
  <si>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</si>
  <si>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</si>
  <si>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</si>
  <si>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</si>
  <si>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</si>
  <si>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</si>
  <si>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</si>
  <si>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Fondaition de France</t>
  </si>
  <si>
    <t>… préciser si autres</t>
  </si>
  <si>
    <t>Retour accueil</t>
  </si>
  <si>
    <t>Bénéficiaires GIR 1 à 4</t>
  </si>
  <si>
    <t>Réalisation - bénéficiaires  GIR 1 à 4</t>
  </si>
  <si>
    <t>Réalisation - bénéficiaires  GIR 5 et 6 et non GIRés</t>
  </si>
  <si>
    <t>Réalisation - bénéficiaires  femmes</t>
  </si>
  <si>
    <t>Réalisation - bénéficiaires  hommes</t>
  </si>
  <si>
    <t xml:space="preserve">Ce format électronique de dossier de candidature se subsitue au dossier Word utilisé en 2017 et 2018 : </t>
  </si>
  <si>
    <t>Sur le contenu, rien ne change</t>
  </si>
  <si>
    <t xml:space="preserve">La saisie des informations sur votre projet est faciltée : </t>
  </si>
  <si>
    <t>- A chaque page, vous trouverez des icônes vous permettant de naviguer d'un onglet à l'autre</t>
  </si>
  <si>
    <t>- Seules les cellules où vous avez des saisies vous seront accessibles.</t>
  </si>
  <si>
    <t>N'oubliez pas d'entrer votre RIB</t>
  </si>
  <si>
    <t>Le libellé de l'opération est repris automatiquement</t>
  </si>
  <si>
    <t>Nous appelons votre attention sur ces informations qui seront reprises dans la fiche évaluation qui</t>
  </si>
  <si>
    <t>vous sera transmise ultérieurement après accord de la conférence des financeurs</t>
  </si>
  <si>
    <r>
      <t>Saisir</t>
    </r>
    <r>
      <rPr>
        <b/>
        <sz val="14"/>
        <color theme="1"/>
        <rFont val="Arial Narrow"/>
        <family val="2"/>
      </rPr>
      <t xml:space="preserve"> 1 </t>
    </r>
    <r>
      <rPr>
        <sz val="14"/>
        <color theme="1"/>
        <rFont val="Arial Narrow"/>
        <family val="2"/>
      </rPr>
      <t>dans la cellule qui suit la colonne de la commune où vous prévoyez de déployer la ou</t>
    </r>
  </si>
  <si>
    <t>Nous appelons votre attention sur l'importance de ces informations même si cela n'est qu'une prévision</t>
  </si>
  <si>
    <t>- Dès que ces cellules sont renseignées, la couleur change</t>
  </si>
  <si>
    <t>Nous appelons votre attention sur l'importance de ce partenariat dans le choix des projets retenus.</t>
  </si>
  <si>
    <t>Ne pas oublier de renommer ce fichier avant l'envoi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</si>
</sst>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 _€_-;\-* #,##0.00\ _€_-;_-* &quot;-&quot;??\ _€_-;_-@_-"/>
    <numFmt numFmtId="164" formatCode="_-* #,##0\ _€_-;\-* #,##0\ _€_-;_-* &quot;-&quot;??\ _€_-;_-@_-"/>
    <numFmt numFmtId="165" formatCode="0#&quot; &quot;##&quot; &quot;##&quot; &quot;##&quot; &quot;##"/>
    <numFmt numFmtId="166" formatCode="_-* #,##0\ &quot;€&quot;_-;\-* #,##0\ &quot;€&quot;_-;_-* &quot;-&quot;??\ &quot;€&quot;_-;_-@_-"/>
  </numFmts>
  <fonts count="64" x14ac:knownFonts="1">
    <font>
      <sz val="11"/>
      <color theme="1"/>
      <name val="Calibri"/>
      <family val="2"/>
      <scheme val="minor"/>
    </font>
    <font>
      <sz val="11"/>
      <color theme="1"/>
      <name val="Arial Narrow"/>
      <family val="2"/>
    </font>
    <font>
      <sz val="8"/>
      <color theme="1"/>
      <name val="Calibri"/>
      <family val="2"/>
      <scheme val="minor"/>
    </font>
    <font>
      <sz val="8"/>
      <color theme="1"/>
      <name val="Arial Narrow"/>
      <family val="2"/>
    </font>
    <font>
      <b/>
      <sz val="11"/>
      <color theme="1"/>
      <name val="Arial Narrow"/>
      <family val="2"/>
    </font>
    <font>
      <sz val="11"/>
      <color theme="1"/>
      <name val="Calibri"/>
      <family val="2"/>
      <scheme val="minor"/>
    </font>
    <font>
      <b/>
      <sz val="14"/>
      <color theme="1"/>
      <name val="Arial Narrow"/>
      <family val="2"/>
    </font>
    <font>
      <i/>
      <sz val="11"/>
      <color theme="1"/>
      <name val="Arial Narrow"/>
      <family val="2"/>
    </font>
    <font>
      <sz val="9"/>
      <color indexed="81"/>
      <name val="Tahoma"/>
      <family val="2"/>
    </font>
    <font>
      <b/>
      <sz val="9"/>
      <color indexed="81"/>
      <name val="Tahoma"/>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sz val="11"/>
      <color theme="0"/>
      <name val="Arial Narrow"/>
      <family val="2"/>
    </font>
    <font>
      <b/>
      <i/>
      <sz val="8"/>
      <color theme="2" tint="-0.249977111117893"/>
      <name val="Arial Narrow"/>
      <family val="2"/>
    </font>
    <font>
      <b/>
      <i/>
      <u/>
      <sz val="8"/>
      <color theme="1"/>
      <name val="Arial Narrow"/>
      <family val="2"/>
    </font>
    <font>
      <b/>
      <sz val="12"/>
      <color theme="1"/>
      <name val="Arial Narrow"/>
      <family val="2"/>
    </font>
    <font>
      <i/>
      <sz val="9"/>
      <color theme="1"/>
      <name val="Arial Narrow"/>
      <family val="2"/>
    </font>
    <font>
      <i/>
      <sz val="7"/>
      <color theme="0"/>
      <name val="Arial Narrow"/>
      <family val="2"/>
    </font>
    <font>
      <b/>
      <sz val="9"/>
      <color theme="1"/>
      <name val="Arial Narrow"/>
      <family val="2"/>
    </font>
    <font>
      <sz val="9"/>
      <color theme="0"/>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i/>
      <sz val="11"/>
      <color theme="0"/>
      <name val="Arial Narrow"/>
      <family val="2"/>
    </font>
    <font>
      <b/>
      <i/>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sz val="10"/>
      <color indexed="8"/>
      <name val="Comic Sans MS"/>
      <family val="4"/>
    </font>
    <font>
      <b/>
      <sz val="10"/>
      <color indexed="8"/>
      <name val="Comic Sans MS"/>
      <family val="4"/>
    </font>
    <font>
      <i/>
      <sz val="11"/>
      <color rgb="FFFF0000"/>
      <name val="Arial Narrow"/>
      <family val="2"/>
    </font>
    <font>
      <b/>
      <sz val="12"/>
      <name val="Arial Narrow"/>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sz val="9"/>
      <color indexed="81"/>
      <name val="Tahoma"/>
      <charset val="1"/>
    </font>
    <font>
      <b/>
      <sz val="9"/>
      <color indexed="81"/>
      <name val="Tahoma"/>
      <charset val="1"/>
    </font>
    <font>
      <b/>
      <sz val="14"/>
      <color rgb="FFFF0000"/>
      <name val="Arial Narrow"/>
      <family val="2"/>
    </font>
  </fonts>
  <fills count="23">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7030A0"/>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5"/>
        <bgColor indexed="64"/>
      </patternFill>
    </fill>
    <fill>
      <patternFill patternType="solid">
        <fgColor theme="7" tint="0.79998168889431442"/>
        <bgColor indexed="64"/>
      </patternFill>
    </fill>
  </fills>
  <borders count="14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bottom/>
      <diagonal/>
    </border>
    <border>
      <left/>
      <right style="medium">
        <color theme="3"/>
      </right>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right style="thin">
        <color theme="3"/>
      </right>
      <top style="thick">
        <color theme="3"/>
      </top>
      <bottom/>
      <diagonal/>
    </border>
    <border>
      <left/>
      <right style="thin">
        <color theme="3"/>
      </right>
      <top/>
      <bottom style="thick">
        <color theme="3"/>
      </bottom>
      <diagonal/>
    </border>
    <border>
      <left style="thin">
        <color theme="3"/>
      </left>
      <right/>
      <top style="thick">
        <color theme="3"/>
      </top>
      <bottom/>
      <diagonal/>
    </border>
    <border>
      <left style="thin">
        <color theme="3"/>
      </left>
      <right/>
      <top/>
      <bottom style="thick">
        <color theme="3"/>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theme="3"/>
      </left>
      <right/>
      <top/>
      <bottom/>
      <diagonal/>
    </border>
    <border>
      <left/>
      <right style="thin">
        <color theme="3"/>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51" fillId="0" borderId="0" applyFill="0"/>
  </cellStyleXfs>
  <cellXfs count="94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1" fillId="0" borderId="0" xfId="0" applyFont="1"/>
    <xf numFmtId="0" fontId="4"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1" fillId="0" borderId="0" xfId="0" applyFont="1" applyAlignment="1">
      <alignment horizontal="left"/>
    </xf>
    <xf numFmtId="0" fontId="2" fillId="4" borderId="1" xfId="0" applyFont="1" applyFill="1" applyBorder="1" applyAlignment="1">
      <alignment vertical="center"/>
    </xf>
    <xf numFmtId="0" fontId="2" fillId="5" borderId="1"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wrapText="1"/>
    </xf>
    <xf numFmtId="0" fontId="7" fillId="0" borderId="0" xfId="0" applyFont="1" applyAlignment="1">
      <alignment horizontal="left"/>
    </xf>
    <xf numFmtId="0" fontId="11" fillId="0" borderId="0" xfId="0" applyFont="1" applyAlignment="1">
      <alignment vertical="center"/>
    </xf>
    <xf numFmtId="0" fontId="1" fillId="9" borderId="0" xfId="0" applyFont="1" applyFill="1"/>
    <xf numFmtId="0" fontId="13" fillId="0" borderId="0" xfId="0" applyFont="1" applyAlignment="1">
      <alignment horizontal="left" vertical="top" wrapText="1"/>
    </xf>
    <xf numFmtId="0" fontId="4" fillId="0" borderId="0" xfId="0" applyFont="1" applyAlignment="1">
      <alignment vertical="center"/>
    </xf>
    <xf numFmtId="0" fontId="4" fillId="0" borderId="19" xfId="0" applyFont="1" applyBorder="1" applyAlignment="1">
      <alignment vertical="center"/>
    </xf>
    <xf numFmtId="0" fontId="4" fillId="0" borderId="20" xfId="0" applyFont="1" applyBorder="1" applyAlignment="1">
      <alignment vertical="top" wrapText="1"/>
    </xf>
    <xf numFmtId="0" fontId="4" fillId="0" borderId="20" xfId="0" applyFont="1" applyBorder="1"/>
    <xf numFmtId="0" fontId="4" fillId="0" borderId="21" xfId="0" applyFont="1" applyBorder="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14" fillId="0" borderId="0" xfId="0" applyFont="1" applyAlignment="1">
      <alignment vertical="center"/>
    </xf>
    <xf numFmtId="0" fontId="14" fillId="0" borderId="22" xfId="0" applyFont="1" applyBorder="1" applyAlignment="1">
      <alignment vertical="center"/>
    </xf>
    <xf numFmtId="0" fontId="4" fillId="0" borderId="23" xfId="0" applyFont="1" applyBorder="1"/>
    <xf numFmtId="0" fontId="14" fillId="0" borderId="0" xfId="0" applyFont="1" applyAlignment="1">
      <alignment vertical="center" wrapText="1"/>
    </xf>
    <xf numFmtId="0" fontId="4" fillId="0" borderId="5" xfId="0" applyFont="1" applyBorder="1"/>
    <xf numFmtId="0" fontId="14" fillId="0" borderId="6" xfId="0" applyFont="1" applyBorder="1" applyAlignment="1">
      <alignment vertical="center" wrapText="1"/>
    </xf>
    <xf numFmtId="0" fontId="4" fillId="0" borderId="22" xfId="0" applyFont="1" applyBorder="1" applyAlignment="1">
      <alignment vertical="center"/>
    </xf>
    <xf numFmtId="0" fontId="4" fillId="0" borderId="0" xfId="0" applyFont="1" applyBorder="1" applyAlignment="1">
      <alignment vertical="center"/>
    </xf>
    <xf numFmtId="0" fontId="4" fillId="0" borderId="0" xfId="0" applyFont="1" applyBorder="1"/>
    <xf numFmtId="0" fontId="4" fillId="0" borderId="6" xfId="0" applyFont="1" applyBorder="1"/>
    <xf numFmtId="0" fontId="4" fillId="9" borderId="0" xfId="0" applyFont="1" applyFill="1"/>
    <xf numFmtId="0" fontId="16" fillId="9" borderId="0" xfId="0" applyFont="1" applyFill="1"/>
    <xf numFmtId="0" fontId="15" fillId="0" borderId="0" xfId="0" applyFont="1" applyBorder="1" applyAlignment="1">
      <alignment horizontal="left" vertical="center" wrapText="1"/>
    </xf>
    <xf numFmtId="0" fontId="15" fillId="0" borderId="0" xfId="0" applyFont="1" applyBorder="1" applyAlignment="1">
      <alignment horizontal="left" wrapText="1"/>
    </xf>
    <xf numFmtId="0" fontId="4" fillId="0" borderId="7" xfId="0" applyFont="1" applyBorder="1"/>
    <xf numFmtId="0" fontId="4" fillId="0" borderId="8" xfId="0" applyFont="1" applyBorder="1"/>
    <xf numFmtId="0" fontId="4" fillId="0" borderId="9" xfId="0" applyFont="1" applyBorder="1"/>
    <xf numFmtId="0" fontId="4" fillId="0" borderId="24" xfId="0" applyFont="1" applyBorder="1" applyAlignment="1">
      <alignment vertical="center"/>
    </xf>
    <xf numFmtId="0" fontId="4" fillId="0" borderId="18" xfId="0" applyFont="1" applyBorder="1" applyAlignment="1">
      <alignment vertical="center"/>
    </xf>
    <xf numFmtId="0" fontId="4" fillId="0" borderId="18" xfId="0" applyFont="1" applyBorder="1"/>
    <xf numFmtId="0" fontId="4" fillId="0" borderId="25" xfId="0" applyFont="1" applyBorder="1"/>
    <xf numFmtId="0" fontId="6" fillId="0" borderId="0" xfId="0" applyFont="1" applyAlignment="1">
      <alignment vertical="top" wrapText="1"/>
    </xf>
    <xf numFmtId="0" fontId="17" fillId="8" borderId="0" xfId="0" applyFont="1" applyFill="1" applyBorder="1"/>
    <xf numFmtId="0" fontId="18" fillId="8" borderId="0" xfId="0" applyFont="1" applyFill="1" applyBorder="1"/>
    <xf numFmtId="0" fontId="12" fillId="0" borderId="0" xfId="0" applyFont="1" applyAlignment="1">
      <alignment horizontal="left" vertical="center" wrapText="1"/>
    </xf>
    <xf numFmtId="0" fontId="19" fillId="0" borderId="0" xfId="0" applyFont="1" applyAlignment="1">
      <alignment vertical="top" wrapText="1"/>
    </xf>
    <xf numFmtId="0" fontId="20" fillId="0" borderId="0" xfId="0" applyFont="1" applyAlignment="1">
      <alignment horizontal="left" vertical="top" wrapText="1"/>
    </xf>
    <xf numFmtId="0" fontId="21" fillId="7" borderId="0" xfId="0" applyFont="1" applyFill="1" applyAlignment="1">
      <alignment horizontal="center" vertical="center" wrapText="1"/>
    </xf>
    <xf numFmtId="0" fontId="1" fillId="9" borderId="0" xfId="0" applyFont="1" applyFill="1" applyAlignment="1">
      <alignment horizontal="left"/>
    </xf>
    <xf numFmtId="0" fontId="12" fillId="9" borderId="0" xfId="0" applyFont="1" applyFill="1" applyAlignment="1">
      <alignment horizontal="left" vertical="center" wrapText="1"/>
    </xf>
    <xf numFmtId="0" fontId="13" fillId="9" borderId="0" xfId="0" applyFont="1" applyFill="1" applyAlignment="1">
      <alignment horizontal="left" vertical="top" wrapText="1"/>
    </xf>
    <xf numFmtId="0" fontId="14" fillId="9" borderId="0" xfId="0" applyFont="1" applyFill="1" applyAlignment="1">
      <alignment vertical="center" wrapText="1"/>
    </xf>
    <xf numFmtId="0" fontId="19" fillId="9" borderId="0" xfId="0" applyFont="1" applyFill="1" applyAlignment="1">
      <alignment vertical="top" wrapText="1"/>
    </xf>
    <xf numFmtId="0" fontId="20" fillId="9" borderId="0" xfId="0" applyFont="1" applyFill="1" applyAlignment="1">
      <alignment horizontal="left" vertical="top" wrapText="1"/>
    </xf>
    <xf numFmtId="0" fontId="21" fillId="9" borderId="0" xfId="0" applyFont="1" applyFill="1" applyAlignment="1">
      <alignment horizontal="center" vertical="center" wrapText="1"/>
    </xf>
    <xf numFmtId="0" fontId="14" fillId="9" borderId="0" xfId="0" applyFont="1" applyFill="1" applyAlignment="1">
      <alignment vertical="center"/>
    </xf>
    <xf numFmtId="0" fontId="1" fillId="9" borderId="0" xfId="0" applyFont="1" applyFill="1" applyAlignment="1">
      <alignment horizontal="left" vertical="center"/>
    </xf>
    <xf numFmtId="0" fontId="6" fillId="9" borderId="0" xfId="0" applyFont="1" applyFill="1" applyAlignment="1">
      <alignment vertical="top" wrapText="1"/>
    </xf>
    <xf numFmtId="0" fontId="15" fillId="0" borderId="0" xfId="0" applyFont="1" applyBorder="1" applyAlignment="1">
      <alignment vertical="center" wrapText="1"/>
    </xf>
    <xf numFmtId="0" fontId="19" fillId="0" borderId="0" xfId="0" applyFont="1" applyAlignment="1">
      <alignment horizontal="left" vertical="top" wrapText="1"/>
    </xf>
    <xf numFmtId="0" fontId="14" fillId="0" borderId="0" xfId="0" applyFont="1" applyAlignment="1">
      <alignment horizontal="left" vertical="center" wrapText="1"/>
    </xf>
    <xf numFmtId="0" fontId="11" fillId="9" borderId="0" xfId="0" applyFont="1" applyFill="1" applyAlignment="1">
      <alignment vertical="center"/>
    </xf>
    <xf numFmtId="164" fontId="11" fillId="0" borderId="0" xfId="1" applyNumberFormat="1" applyFont="1" applyAlignment="1">
      <alignment vertical="center"/>
    </xf>
    <xf numFmtId="0" fontId="16" fillId="9" borderId="0" xfId="0" applyFont="1" applyFill="1" applyBorder="1"/>
    <xf numFmtId="0" fontId="4" fillId="9" borderId="0" xfId="0" applyFont="1" applyFill="1" applyBorder="1"/>
    <xf numFmtId="0" fontId="10" fillId="0" borderId="0" xfId="0" applyFont="1" applyAlignment="1">
      <alignment vertical="center"/>
    </xf>
    <xf numFmtId="0" fontId="10" fillId="0" borderId="0" xfId="0" applyFont="1"/>
    <xf numFmtId="0" fontId="10" fillId="9" borderId="0" xfId="0" applyFont="1" applyFill="1"/>
    <xf numFmtId="0" fontId="10" fillId="0" borderId="0" xfId="0" applyFont="1" applyAlignment="1">
      <alignment horizontal="center" vertical="center"/>
    </xf>
    <xf numFmtId="0" fontId="10" fillId="0" borderId="0" xfId="0" applyFont="1" applyAlignment="1">
      <alignment horizontal="center"/>
    </xf>
    <xf numFmtId="9" fontId="10" fillId="0" borderId="0" xfId="3" applyFont="1" applyAlignment="1">
      <alignment horizontal="center"/>
    </xf>
    <xf numFmtId="0" fontId="1"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4" fillId="0" borderId="8" xfId="0" applyFont="1" applyBorder="1" applyAlignment="1">
      <alignment vertical="center"/>
    </xf>
    <xf numFmtId="14" fontId="2" fillId="4" borderId="1" xfId="0" applyNumberFormat="1" applyFont="1" applyFill="1" applyBorder="1" applyAlignment="1">
      <alignment vertical="center"/>
    </xf>
    <xf numFmtId="0" fontId="2" fillId="4" borderId="1" xfId="0" applyNumberFormat="1" applyFont="1" applyFill="1" applyBorder="1" applyAlignment="1">
      <alignment vertical="center"/>
    </xf>
    <xf numFmtId="2" fontId="28" fillId="15" borderId="0" xfId="0" applyNumberFormat="1" applyFont="1" applyFill="1" applyAlignment="1">
      <alignment horizontal="right" vertical="center"/>
    </xf>
    <xf numFmtId="0" fontId="28" fillId="15" borderId="0" xfId="0" applyFont="1" applyFill="1" applyAlignment="1">
      <alignment horizontal="right" vertical="center"/>
    </xf>
    <xf numFmtId="0" fontId="0" fillId="0" borderId="0" xfId="0" applyAlignment="1">
      <alignment horizontal="right"/>
    </xf>
    <xf numFmtId="0" fontId="31" fillId="0" borderId="0" xfId="0" applyFont="1"/>
    <xf numFmtId="0" fontId="31" fillId="0" borderId="0" xfId="0" applyFont="1" applyBorder="1" applyAlignment="1">
      <alignment horizontal="center" vertical="center"/>
    </xf>
    <xf numFmtId="0" fontId="24" fillId="0" borderId="0" xfId="0" applyFont="1"/>
    <xf numFmtId="0" fontId="0" fillId="0" borderId="0" xfId="0" applyFont="1"/>
    <xf numFmtId="0" fontId="32" fillId="0" borderId="0" xfId="0" applyFont="1"/>
    <xf numFmtId="0" fontId="25" fillId="0" borderId="0" xfId="0" applyFont="1"/>
    <xf numFmtId="0" fontId="26" fillId="0" borderId="0" xfId="0" applyFont="1" applyAlignment="1">
      <alignment vertical="center"/>
    </xf>
    <xf numFmtId="0" fontId="24" fillId="0" borderId="0" xfId="0" applyFont="1" applyBorder="1"/>
    <xf numFmtId="0" fontId="0" fillId="0" borderId="0" xfId="0" applyAlignment="1">
      <alignment shrinkToFit="1"/>
    </xf>
    <xf numFmtId="0" fontId="24" fillId="0" borderId="0" xfId="0" applyFont="1" applyAlignment="1">
      <alignment shrinkToFit="1"/>
    </xf>
    <xf numFmtId="0" fontId="0" fillId="17" borderId="0" xfId="0" applyFill="1"/>
    <xf numFmtId="0" fontId="24" fillId="17" borderId="0" xfId="0" applyFont="1" applyFill="1" applyAlignment="1">
      <alignment vertical="center"/>
    </xf>
    <xf numFmtId="0" fontId="34" fillId="17" borderId="0" xfId="0" applyFont="1" applyFill="1"/>
    <xf numFmtId="0" fontId="33" fillId="17" borderId="0" xfId="0" applyFont="1" applyFill="1" applyAlignment="1">
      <alignment vertical="center"/>
    </xf>
    <xf numFmtId="0" fontId="0" fillId="17" borderId="0" xfId="0" applyFill="1" applyAlignment="1">
      <alignment vertical="center"/>
    </xf>
    <xf numFmtId="0" fontId="1" fillId="20" borderId="1" xfId="0" applyFont="1" applyFill="1" applyBorder="1" applyAlignment="1">
      <alignment horizontal="left" vertical="center"/>
    </xf>
    <xf numFmtId="0" fontId="37" fillId="9" borderId="1" xfId="0" applyFont="1" applyFill="1" applyBorder="1" applyAlignment="1">
      <alignment horizontal="left" vertical="center"/>
    </xf>
    <xf numFmtId="0" fontId="37" fillId="19" borderId="1" xfId="0" applyFont="1" applyFill="1" applyBorder="1" applyAlignment="1">
      <alignment horizontal="left" vertical="center"/>
    </xf>
    <xf numFmtId="0" fontId="1" fillId="16" borderId="1" xfId="0" applyFont="1" applyFill="1" applyBorder="1" applyAlignment="1">
      <alignment horizontal="left" vertical="center"/>
    </xf>
    <xf numFmtId="44" fontId="2" fillId="4" borderId="1" xfId="0" applyNumberFormat="1" applyFont="1" applyFill="1" applyBorder="1" applyAlignment="1">
      <alignment vertical="center"/>
    </xf>
    <xf numFmtId="0" fontId="37" fillId="7" borderId="1" xfId="0" applyFont="1" applyFill="1" applyBorder="1" applyAlignment="1">
      <alignment horizontal="left" vertical="center"/>
    </xf>
    <xf numFmtId="0" fontId="0" fillId="0" borderId="0" xfId="0" applyAlignment="1">
      <alignment horizontal="left"/>
    </xf>
    <xf numFmtId="0" fontId="0" fillId="0" borderId="0" xfId="0" applyBorder="1" applyAlignment="1">
      <alignment horizontal="left" vertical="center"/>
    </xf>
    <xf numFmtId="0" fontId="0" fillId="0" borderId="32" xfId="0" applyBorder="1"/>
    <xf numFmtId="0" fontId="0" fillId="0" borderId="33" xfId="0" applyBorder="1"/>
    <xf numFmtId="0" fontId="0" fillId="0" borderId="35" xfId="0" applyBorder="1"/>
    <xf numFmtId="0" fontId="0" fillId="0" borderId="37" xfId="0" applyBorder="1"/>
    <xf numFmtId="0" fontId="0" fillId="0" borderId="36" xfId="0" applyBorder="1"/>
    <xf numFmtId="3" fontId="4" fillId="0" borderId="0" xfId="0" applyNumberFormat="1" applyFont="1" applyAlignment="1">
      <alignment vertical="center"/>
    </xf>
    <xf numFmtId="0" fontId="0" fillId="0" borderId="0" xfId="0" applyBorder="1"/>
    <xf numFmtId="0" fontId="0" fillId="0" borderId="0" xfId="0" applyBorder="1" applyAlignment="1">
      <alignment vertical="center"/>
    </xf>
    <xf numFmtId="0" fontId="40" fillId="17" borderId="0" xfId="0" applyFont="1" applyFill="1"/>
    <xf numFmtId="0" fontId="41" fillId="17" borderId="0" xfId="0" applyFont="1" applyFill="1"/>
    <xf numFmtId="0" fontId="42" fillId="17" borderId="0" xfId="0" applyFont="1" applyFill="1" applyAlignment="1">
      <alignment vertical="center"/>
    </xf>
    <xf numFmtId="0" fontId="41" fillId="0" borderId="0" xfId="0" applyFont="1"/>
    <xf numFmtId="0" fontId="42" fillId="17" borderId="0" xfId="0" applyFont="1" applyFill="1"/>
    <xf numFmtId="0" fontId="41" fillId="17" borderId="0" xfId="0" applyFont="1" applyFill="1" applyProtection="1">
      <protection locked="0"/>
    </xf>
    <xf numFmtId="0" fontId="41" fillId="17" borderId="0" xfId="0" applyFont="1" applyFill="1" applyAlignment="1"/>
    <xf numFmtId="0" fontId="45" fillId="0" borderId="0" xfId="0" applyFont="1"/>
    <xf numFmtId="44" fontId="1" fillId="0" borderId="0" xfId="0" applyNumberFormat="1" applyFont="1" applyAlignment="1">
      <alignment horizontal="left" vertical="center"/>
    </xf>
    <xf numFmtId="0" fontId="0" fillId="0" borderId="0" xfId="0" applyAlignment="1">
      <alignment horizontal="center"/>
    </xf>
    <xf numFmtId="0" fontId="24" fillId="0" borderId="0" xfId="0" applyFont="1" applyAlignment="1">
      <alignment horizontal="center" vertical="center"/>
    </xf>
    <xf numFmtId="0" fontId="41" fillId="17" borderId="0" xfId="0" applyFont="1" applyFill="1" applyAlignment="1">
      <alignment vertical="center"/>
    </xf>
    <xf numFmtId="0" fontId="0" fillId="2" borderId="1" xfId="0" applyFill="1" applyBorder="1" applyAlignment="1">
      <alignment horizontal="center" vertical="center"/>
    </xf>
    <xf numFmtId="0" fontId="24" fillId="2" borderId="1" xfId="0" applyFont="1" applyFill="1" applyBorder="1" applyAlignment="1">
      <alignment horizontal="center" vertical="center"/>
    </xf>
    <xf numFmtId="0" fontId="0" fillId="0" borderId="0" xfId="0" applyAlignment="1"/>
    <xf numFmtId="0" fontId="0" fillId="18" borderId="34" xfId="0" applyFill="1" applyBorder="1" applyAlignment="1" applyProtection="1">
      <alignment horizontal="center"/>
      <protection locked="0"/>
    </xf>
    <xf numFmtId="0" fontId="34" fillId="0" borderId="0" xfId="0" applyFont="1"/>
    <xf numFmtId="0" fontId="46" fillId="17" borderId="0" xfId="0" applyFont="1" applyFill="1"/>
    <xf numFmtId="0" fontId="25" fillId="0" borderId="0" xfId="0" applyFont="1" applyAlignment="1">
      <alignment horizontal="center"/>
    </xf>
    <xf numFmtId="0" fontId="1" fillId="22" borderId="0" xfId="0" applyFont="1" applyFill="1" applyAlignment="1">
      <alignment horizontal="left" vertical="center"/>
    </xf>
    <xf numFmtId="0" fontId="0" fillId="0" borderId="2" xfId="0" applyBorder="1"/>
    <xf numFmtId="0" fontId="24" fillId="0" borderId="3" xfId="0" applyFont="1" applyBorder="1" applyAlignment="1">
      <alignment vertical="center"/>
    </xf>
    <xf numFmtId="0" fontId="24" fillId="0" borderId="4" xfId="0" applyFont="1" applyBorder="1" applyAlignment="1">
      <alignment vertical="center"/>
    </xf>
    <xf numFmtId="0" fontId="0" fillId="0" borderId="5" xfId="0" applyBorder="1"/>
    <xf numFmtId="0" fontId="24" fillId="0" borderId="0" xfId="0" applyFont="1" applyBorder="1" applyAlignment="1">
      <alignment vertical="center"/>
    </xf>
    <xf numFmtId="0" fontId="24" fillId="0" borderId="6" xfId="0" applyFont="1" applyBorder="1" applyAlignment="1">
      <alignment vertical="center"/>
    </xf>
    <xf numFmtId="0" fontId="0" fillId="0" borderId="7" xfId="0" applyBorder="1"/>
    <xf numFmtId="0" fontId="24" fillId="0" borderId="8" xfId="0" applyFont="1" applyBorder="1" applyAlignment="1">
      <alignment vertical="center"/>
    </xf>
    <xf numFmtId="0" fontId="24" fillId="0" borderId="9" xfId="0" applyFont="1" applyBorder="1" applyAlignment="1">
      <alignment vertical="center"/>
    </xf>
    <xf numFmtId="0" fontId="24" fillId="0" borderId="11" xfId="0" applyFont="1" applyBorder="1" applyAlignment="1">
      <alignment vertical="center"/>
    </xf>
    <xf numFmtId="0" fontId="24" fillId="0" borderId="14" xfId="0" applyFont="1" applyBorder="1" applyAlignment="1">
      <alignment vertical="center"/>
    </xf>
    <xf numFmtId="0" fontId="1"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left" vertical="center"/>
    </xf>
    <xf numFmtId="0" fontId="41" fillId="20" borderId="0" xfId="0" applyFont="1" applyFill="1"/>
    <xf numFmtId="0" fontId="42" fillId="20" borderId="0" xfId="0" applyFont="1" applyFill="1" applyAlignment="1">
      <alignment vertical="center"/>
    </xf>
    <xf numFmtId="0" fontId="41" fillId="20" borderId="0" xfId="0" applyFont="1" applyFill="1" applyAlignment="1">
      <alignment horizontal="center" vertical="center"/>
    </xf>
    <xf numFmtId="0" fontId="52" fillId="0" borderId="0" xfId="5" applyFont="1" applyFill="1"/>
    <xf numFmtId="0" fontId="53" fillId="0" borderId="0" xfId="5" applyFont="1" applyFill="1"/>
    <xf numFmtId="0" fontId="0" fillId="20" borderId="0" xfId="0" applyFill="1" applyAlignment="1">
      <alignment horizontal="center" vertical="center"/>
    </xf>
    <xf numFmtId="0" fontId="0" fillId="0" borderId="0" xfId="0" applyAlignment="1">
      <alignment horizontal="center"/>
    </xf>
    <xf numFmtId="0" fontId="27" fillId="13" borderId="0" xfId="4" applyFill="1" applyAlignment="1">
      <alignment horizontal="center" vertical="center"/>
    </xf>
    <xf numFmtId="0" fontId="41" fillId="20" borderId="0" xfId="0" applyFont="1" applyFill="1" applyAlignment="1">
      <alignment horizontal="center" vertical="center"/>
    </xf>
    <xf numFmtId="0" fontId="0" fillId="8" borderId="0" xfId="0" applyFill="1" applyBorder="1"/>
    <xf numFmtId="0" fontId="0" fillId="8" borderId="0" xfId="0" applyFill="1"/>
    <xf numFmtId="0" fontId="0" fillId="0" borderId="0" xfId="0" applyFill="1" applyBorder="1"/>
    <xf numFmtId="0" fontId="25" fillId="0" borderId="0" xfId="0" applyFont="1" applyBorder="1" applyAlignment="1">
      <alignment horizontal="center" vertical="center"/>
    </xf>
    <xf numFmtId="0" fontId="0" fillId="0" borderId="0" xfId="0" applyBorder="1" applyAlignment="1" applyProtection="1">
      <alignment horizontal="left" vertical="center"/>
      <protection locked="0"/>
    </xf>
    <xf numFmtId="0" fontId="1" fillId="0" borderId="0" xfId="0" applyFont="1" applyBorder="1" applyAlignment="1">
      <alignment vertical="center" wrapText="1"/>
    </xf>
    <xf numFmtId="0" fontId="1" fillId="0" borderId="0" xfId="0" applyFont="1" applyBorder="1" applyAlignment="1">
      <alignment horizontal="center" vertical="center" wrapText="1"/>
    </xf>
    <xf numFmtId="0" fontId="57" fillId="0" borderId="0" xfId="0" applyFont="1" applyAlignment="1">
      <alignment horizontal="left" vertical="center"/>
    </xf>
    <xf numFmtId="0" fontId="57" fillId="0" borderId="0" xfId="0" applyFont="1" applyAlignment="1">
      <alignment vertical="center"/>
    </xf>
    <xf numFmtId="0" fontId="57" fillId="0" borderId="0" xfId="0" applyFont="1" applyAlignment="1">
      <alignment horizontal="center" vertical="center"/>
    </xf>
    <xf numFmtId="0" fontId="13" fillId="10" borderId="10" xfId="0" applyFont="1" applyFill="1" applyBorder="1"/>
    <xf numFmtId="0" fontId="13" fillId="10" borderId="11" xfId="0" applyFont="1" applyFill="1" applyBorder="1"/>
    <xf numFmtId="0" fontId="13" fillId="10" borderId="12" xfId="0" applyFont="1" applyFill="1" applyBorder="1"/>
    <xf numFmtId="0" fontId="13" fillId="10" borderId="16" xfId="0" applyFont="1" applyFill="1" applyBorder="1"/>
    <xf numFmtId="0" fontId="13" fillId="10" borderId="0" xfId="0" applyFont="1" applyFill="1" applyBorder="1"/>
    <xf numFmtId="0" fontId="13" fillId="10" borderId="17" xfId="0" applyFont="1" applyFill="1" applyBorder="1"/>
    <xf numFmtId="0" fontId="13" fillId="0" borderId="0" xfId="0" applyFont="1" applyBorder="1"/>
    <xf numFmtId="0" fontId="13" fillId="8" borderId="0" xfId="0" applyFont="1" applyFill="1" applyBorder="1"/>
    <xf numFmtId="0" fontId="57" fillId="0" borderId="0" xfId="0" applyFont="1" applyBorder="1" applyAlignment="1">
      <alignment horizontal="left" vertical="center"/>
    </xf>
    <xf numFmtId="0" fontId="6" fillId="0" borderId="0" xfId="0" applyFont="1" applyBorder="1"/>
    <xf numFmtId="0" fontId="13" fillId="0" borderId="0" xfId="0" applyFont="1" applyBorder="1" applyAlignment="1">
      <alignment horizontal="center"/>
    </xf>
    <xf numFmtId="0" fontId="57" fillId="0" borderId="0" xfId="0" applyFont="1" applyBorder="1"/>
    <xf numFmtId="0" fontId="58" fillId="0" borderId="0" xfId="0" applyFont="1" applyBorder="1"/>
    <xf numFmtId="0" fontId="57" fillId="8" borderId="0" xfId="0" applyFont="1" applyFill="1" applyBorder="1"/>
    <xf numFmtId="0" fontId="59" fillId="0" borderId="0" xfId="0" applyFont="1" applyBorder="1"/>
    <xf numFmtId="0" fontId="60" fillId="0" borderId="0" xfId="0" applyFont="1" applyBorder="1"/>
    <xf numFmtId="0" fontId="60" fillId="8" borderId="0" xfId="0" applyFont="1" applyFill="1" applyBorder="1"/>
    <xf numFmtId="0" fontId="57" fillId="8" borderId="0" xfId="0" applyFont="1" applyFill="1" applyBorder="1" applyAlignment="1">
      <alignment horizontal="left" vertical="center"/>
    </xf>
    <xf numFmtId="0" fontId="13" fillId="10" borderId="13" xfId="0" applyFont="1" applyFill="1" applyBorder="1"/>
    <xf numFmtId="0" fontId="13" fillId="10" borderId="14" xfId="0" applyFont="1" applyFill="1" applyBorder="1"/>
    <xf numFmtId="0" fontId="13" fillId="0" borderId="14" xfId="0" applyFont="1" applyBorder="1"/>
    <xf numFmtId="0" fontId="0" fillId="0" borderId="14" xfId="0" applyBorder="1"/>
    <xf numFmtId="0" fontId="0" fillId="8" borderId="14" xfId="0" applyFill="1" applyBorder="1"/>
    <xf numFmtId="0" fontId="13" fillId="10" borderId="15" xfId="0" applyFont="1" applyFill="1" applyBorder="1"/>
    <xf numFmtId="0" fontId="13" fillId="8" borderId="0" xfId="0" applyFont="1" applyFill="1" applyBorder="1" applyAlignment="1">
      <alignment horizontal="left"/>
    </xf>
    <xf numFmtId="0" fontId="1" fillId="18" borderId="128" xfId="0" applyFont="1" applyFill="1" applyBorder="1" applyAlignment="1">
      <alignment horizontal="left" vertical="center"/>
    </xf>
    <xf numFmtId="0" fontId="2" fillId="4" borderId="129" xfId="0" applyFont="1" applyFill="1" applyBorder="1" applyAlignment="1">
      <alignment vertical="center"/>
    </xf>
    <xf numFmtId="0" fontId="2" fillId="4" borderId="129" xfId="0" applyNumberFormat="1" applyFont="1" applyFill="1" applyBorder="1" applyAlignment="1">
      <alignment vertical="center"/>
    </xf>
    <xf numFmtId="0" fontId="2" fillId="4" borderId="130" xfId="0" applyFont="1" applyFill="1" applyBorder="1" applyAlignment="1">
      <alignment vertical="center"/>
    </xf>
    <xf numFmtId="0" fontId="2" fillId="4" borderId="130" xfId="0" applyNumberFormat="1" applyFont="1" applyFill="1" applyBorder="1" applyAlignment="1">
      <alignment vertical="center"/>
    </xf>
    <xf numFmtId="0" fontId="2" fillId="4" borderId="131" xfId="0" applyFont="1" applyFill="1" applyBorder="1" applyAlignment="1">
      <alignment vertical="center"/>
    </xf>
    <xf numFmtId="0" fontId="2" fillId="4" borderId="132" xfId="0" applyFont="1" applyFill="1" applyBorder="1" applyAlignment="1">
      <alignment vertical="center"/>
    </xf>
    <xf numFmtId="0" fontId="2" fillId="4" borderId="133" xfId="0" applyFont="1" applyFill="1" applyBorder="1" applyAlignment="1">
      <alignment vertical="center"/>
    </xf>
    <xf numFmtId="0" fontId="2" fillId="4" borderId="134" xfId="0" applyNumberFormat="1" applyFont="1" applyFill="1" applyBorder="1" applyAlignment="1">
      <alignment vertical="center"/>
    </xf>
    <xf numFmtId="0" fontId="1" fillId="0" borderId="4" xfId="0" applyFont="1" applyBorder="1" applyAlignment="1">
      <alignment horizontal="left" vertical="center"/>
    </xf>
    <xf numFmtId="0" fontId="1" fillId="0" borderId="6" xfId="0" applyFont="1" applyBorder="1" applyAlignment="1">
      <alignment horizontal="left" vertical="center"/>
    </xf>
    <xf numFmtId="0" fontId="2" fillId="4" borderId="135" xfId="0" applyNumberFormat="1" applyFont="1" applyFill="1" applyBorder="1" applyAlignment="1">
      <alignment vertical="center"/>
    </xf>
    <xf numFmtId="0" fontId="1" fillId="0" borderId="9" xfId="0" applyFont="1" applyBorder="1" applyAlignment="1">
      <alignment horizontal="left" vertical="center"/>
    </xf>
    <xf numFmtId="0" fontId="2" fillId="4" borderId="136" xfId="0" applyFont="1" applyFill="1" applyBorder="1" applyAlignment="1">
      <alignment vertical="center"/>
    </xf>
    <xf numFmtId="0" fontId="2" fillId="4" borderId="137" xfId="0" applyNumberFormat="1" applyFont="1" applyFill="1" applyBorder="1" applyAlignment="1">
      <alignment vertical="center"/>
    </xf>
    <xf numFmtId="0" fontId="2" fillId="4" borderId="138" xfId="0" applyFont="1" applyFill="1" applyBorder="1" applyAlignment="1">
      <alignment vertical="center"/>
    </xf>
    <xf numFmtId="0" fontId="2" fillId="4" borderId="139" xfId="0" applyNumberFormat="1" applyFont="1" applyFill="1" applyBorder="1" applyAlignment="1">
      <alignment vertical="center"/>
    </xf>
    <xf numFmtId="0" fontId="1" fillId="0" borderId="140" xfId="0" applyFont="1" applyBorder="1" applyAlignment="1">
      <alignment horizontal="left" vertical="center"/>
    </xf>
    <xf numFmtId="0" fontId="41" fillId="20" borderId="0" xfId="0" applyFont="1" applyFill="1" applyAlignment="1">
      <alignment vertical="center"/>
    </xf>
    <xf numFmtId="3" fontId="2" fillId="4" borderId="1" xfId="0" applyNumberFormat="1" applyFont="1" applyFill="1" applyBorder="1" applyAlignment="1">
      <alignment vertical="center"/>
    </xf>
    <xf numFmtId="0" fontId="31" fillId="0" borderId="0" xfId="0" applyFont="1" applyAlignment="1">
      <alignment horizontal="center"/>
    </xf>
    <xf numFmtId="0" fontId="34" fillId="0" borderId="0" xfId="0" applyFont="1" applyAlignment="1">
      <alignment horizontal="center"/>
    </xf>
    <xf numFmtId="0" fontId="34" fillId="8" borderId="0" xfId="0" applyFont="1" applyFill="1" applyAlignment="1">
      <alignment horizontal="center"/>
    </xf>
    <xf numFmtId="0" fontId="34" fillId="8" borderId="0" xfId="0" applyFont="1" applyFill="1"/>
    <xf numFmtId="0" fontId="33" fillId="8" borderId="0" xfId="0" applyFont="1" applyFill="1" applyAlignment="1">
      <alignment vertical="center"/>
    </xf>
    <xf numFmtId="0" fontId="34" fillId="0" borderId="0" xfId="0" applyFont="1" applyAlignment="1">
      <alignment vertical="center"/>
    </xf>
    <xf numFmtId="0" fontId="34" fillId="8" borderId="0" xfId="0" applyFont="1" applyFill="1" applyAlignment="1">
      <alignment vertical="center"/>
    </xf>
    <xf numFmtId="0" fontId="4" fillId="11" borderId="38" xfId="0" applyFont="1" applyFill="1" applyBorder="1" applyAlignment="1">
      <alignment vertical="center"/>
    </xf>
    <xf numFmtId="0" fontId="4" fillId="11" borderId="27" xfId="0" applyFont="1" applyFill="1" applyBorder="1" applyAlignment="1">
      <alignment vertical="center"/>
    </xf>
    <xf numFmtId="0" fontId="4" fillId="11" borderId="35" xfId="0" applyFont="1" applyFill="1" applyBorder="1" applyAlignment="1">
      <alignment vertical="center"/>
    </xf>
    <xf numFmtId="44" fontId="22" fillId="11" borderId="37" xfId="2" applyFont="1" applyFill="1" applyBorder="1" applyAlignment="1">
      <alignment shrinkToFit="1"/>
    </xf>
    <xf numFmtId="9" fontId="22" fillId="11" borderId="37" xfId="3" applyFont="1" applyFill="1" applyBorder="1" applyAlignment="1">
      <alignment horizontal="center"/>
    </xf>
    <xf numFmtId="44" fontId="22" fillId="11" borderId="37" xfId="2" applyFont="1" applyFill="1" applyBorder="1" applyAlignment="1"/>
    <xf numFmtId="0" fontId="20" fillId="0" borderId="38" xfId="0" applyFont="1" applyBorder="1" applyAlignment="1">
      <alignment horizontal="left" vertical="center"/>
    </xf>
    <xf numFmtId="0" fontId="20" fillId="0" borderId="27" xfId="0" applyFont="1" applyBorder="1" applyAlignment="1">
      <alignment horizontal="left" vertical="center"/>
    </xf>
    <xf numFmtId="0" fontId="20" fillId="0" borderId="35" xfId="0" applyFont="1" applyBorder="1" applyAlignment="1">
      <alignment horizontal="left" vertical="center"/>
    </xf>
    <xf numFmtId="44" fontId="20" fillId="0" borderId="37" xfId="2" applyFont="1" applyBorder="1" applyAlignment="1"/>
    <xf numFmtId="9" fontId="20" fillId="0" borderId="37" xfId="3" applyFont="1" applyBorder="1" applyAlignment="1">
      <alignment horizontal="center"/>
    </xf>
    <xf numFmtId="0" fontId="20" fillId="11" borderId="38" xfId="0" applyFont="1" applyFill="1" applyBorder="1" applyAlignment="1">
      <alignment horizontal="left" vertical="center"/>
    </xf>
    <xf numFmtId="0" fontId="20" fillId="11" borderId="27" xfId="0" applyFont="1" applyFill="1" applyBorder="1" applyAlignment="1">
      <alignment horizontal="left" vertical="center"/>
    </xf>
    <xf numFmtId="0" fontId="20" fillId="11" borderId="35" xfId="0" applyFont="1" applyFill="1" applyBorder="1" applyAlignment="1">
      <alignment horizontal="left" vertical="center"/>
    </xf>
    <xf numFmtId="44" fontId="20" fillId="11" borderId="37" xfId="2" applyFont="1" applyFill="1" applyBorder="1" applyAlignment="1"/>
    <xf numFmtId="9" fontId="20" fillId="11" borderId="37" xfId="3" applyFont="1" applyFill="1" applyBorder="1" applyAlignment="1">
      <alignment horizontal="center"/>
    </xf>
    <xf numFmtId="0" fontId="1" fillId="0" borderId="0" xfId="0" applyFont="1" applyAlignment="1">
      <alignment horizontal="center" vertical="center"/>
    </xf>
    <xf numFmtId="0" fontId="19" fillId="0" borderId="0" xfId="0" applyFont="1" applyAlignment="1">
      <alignment horizontal="left" vertical="top" wrapText="1"/>
    </xf>
    <xf numFmtId="0" fontId="23" fillId="12" borderId="31" xfId="0" applyFont="1" applyFill="1" applyBorder="1" applyAlignment="1">
      <alignment horizontal="center" vertical="center"/>
    </xf>
    <xf numFmtId="0" fontId="23" fillId="12" borderId="0" xfId="0" applyFont="1" applyFill="1" applyBorder="1" applyAlignment="1">
      <alignment horizontal="center" vertical="center"/>
    </xf>
    <xf numFmtId="0" fontId="23" fillId="12" borderId="29" xfId="0" applyFont="1" applyFill="1" applyBorder="1" applyAlignment="1">
      <alignment horizontal="center" vertical="center"/>
    </xf>
    <xf numFmtId="0" fontId="23" fillId="12" borderId="34" xfId="0" applyFont="1" applyFill="1" applyBorder="1" applyAlignment="1">
      <alignment horizontal="center" vertical="center"/>
    </xf>
    <xf numFmtId="0" fontId="23" fillId="12" borderId="26"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0" xfId="0" applyFont="1" applyFill="1" applyBorder="1" applyAlignment="1">
      <alignment horizontal="center"/>
    </xf>
    <xf numFmtId="0" fontId="23" fillId="12" borderId="33" xfId="0" applyFont="1" applyFill="1" applyBorder="1" applyAlignment="1">
      <alignment horizontal="center"/>
    </xf>
    <xf numFmtId="0" fontId="10"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center"/>
    </xf>
    <xf numFmtId="0" fontId="10" fillId="0" borderId="32" xfId="0" applyFont="1" applyBorder="1" applyAlignment="1">
      <alignment horizontal="center" vertical="center"/>
    </xf>
    <xf numFmtId="0" fontId="22" fillId="0" borderId="38" xfId="0" applyFont="1" applyBorder="1" applyAlignment="1">
      <alignment vertical="center"/>
    </xf>
    <xf numFmtId="0" fontId="22" fillId="0" borderId="27" xfId="0" applyFont="1" applyBorder="1" applyAlignment="1">
      <alignment vertical="center"/>
    </xf>
    <xf numFmtId="0" fontId="22" fillId="0" borderId="35" xfId="0" applyFont="1" applyBorder="1" applyAlignment="1">
      <alignment vertical="center"/>
    </xf>
    <xf numFmtId="44" fontId="10" fillId="0" borderId="37" xfId="2" applyFont="1" applyBorder="1" applyAlignment="1"/>
    <xf numFmtId="0" fontId="10" fillId="0" borderId="38" xfId="0" applyFont="1" applyBorder="1" applyAlignment="1"/>
    <xf numFmtId="0" fontId="10" fillId="0" borderId="35" xfId="0" applyFont="1" applyBorder="1" applyAlignment="1"/>
    <xf numFmtId="44" fontId="22" fillId="0" borderId="37" xfId="2" applyFont="1" applyBorder="1" applyAlignment="1"/>
    <xf numFmtId="0" fontId="10" fillId="0" borderId="35" xfId="0" applyFont="1" applyBorder="1" applyAlignment="1">
      <alignment horizontal="center" vertical="center"/>
    </xf>
    <xf numFmtId="0" fontId="10" fillId="0" borderId="37" xfId="0" applyFont="1" applyBorder="1" applyAlignment="1">
      <alignment horizontal="center" vertical="center"/>
    </xf>
    <xf numFmtId="0" fontId="10" fillId="11" borderId="38" xfId="0" applyFont="1" applyFill="1" applyBorder="1" applyAlignment="1">
      <alignment vertical="center"/>
    </xf>
    <xf numFmtId="0" fontId="10" fillId="11" borderId="27" xfId="0" applyFont="1" applyFill="1" applyBorder="1" applyAlignment="1">
      <alignment vertical="center"/>
    </xf>
    <xf numFmtId="0" fontId="10" fillId="11" borderId="35" xfId="0" applyFont="1" applyFill="1" applyBorder="1" applyAlignment="1">
      <alignment vertical="center"/>
    </xf>
    <xf numFmtId="44" fontId="10" fillId="11" borderId="37" xfId="2" applyFont="1" applyFill="1" applyBorder="1" applyAlignment="1"/>
    <xf numFmtId="0" fontId="10" fillId="11" borderId="38" xfId="0" applyFont="1" applyFill="1" applyBorder="1" applyAlignment="1"/>
    <xf numFmtId="0" fontId="10" fillId="11" borderId="35" xfId="0" applyFont="1" applyFill="1" applyBorder="1" applyAlignment="1"/>
    <xf numFmtId="0" fontId="10" fillId="11" borderId="35" xfId="0" applyFont="1" applyFill="1" applyBorder="1" applyAlignment="1">
      <alignment horizontal="center" vertical="center"/>
    </xf>
    <xf numFmtId="0" fontId="10" fillId="11" borderId="37" xfId="0" applyFont="1" applyFill="1" applyBorder="1" applyAlignment="1">
      <alignment horizontal="center" vertical="center"/>
    </xf>
    <xf numFmtId="0" fontId="10" fillId="0" borderId="38" xfId="0" applyFont="1" applyBorder="1" applyAlignment="1">
      <alignment vertical="center"/>
    </xf>
    <xf numFmtId="0" fontId="10" fillId="0" borderId="27" xfId="0" applyFont="1" applyBorder="1" applyAlignment="1">
      <alignment vertical="center"/>
    </xf>
    <xf numFmtId="0" fontId="10" fillId="0" borderId="35" xfId="0" applyFont="1" applyBorder="1" applyAlignment="1">
      <alignment vertical="center"/>
    </xf>
    <xf numFmtId="0" fontId="23" fillId="12" borderId="30" xfId="0" applyFont="1" applyFill="1" applyBorder="1" applyAlignment="1">
      <alignment horizontal="center" vertical="center"/>
    </xf>
    <xf numFmtId="0" fontId="23" fillId="12" borderId="33" xfId="0" applyFont="1" applyFill="1" applyBorder="1" applyAlignment="1">
      <alignment horizontal="center" vertical="center"/>
    </xf>
    <xf numFmtId="0" fontId="23" fillId="12" borderId="34" xfId="0" applyFont="1" applyFill="1" applyBorder="1" applyAlignment="1">
      <alignment horizontal="center"/>
    </xf>
    <xf numFmtId="0" fontId="23" fillId="12" borderId="32" xfId="0" applyFont="1" applyFill="1" applyBorder="1" applyAlignment="1">
      <alignment horizontal="center"/>
    </xf>
    <xf numFmtId="0" fontId="23" fillId="12" borderId="38" xfId="0" applyFont="1" applyFill="1" applyBorder="1" applyAlignment="1">
      <alignment horizontal="center"/>
    </xf>
    <xf numFmtId="0" fontId="23" fillId="12" borderId="35" xfId="0" applyFont="1" applyFill="1" applyBorder="1" applyAlignment="1">
      <alignment horizontal="center"/>
    </xf>
    <xf numFmtId="0" fontId="21" fillId="7" borderId="0" xfId="0" applyFont="1" applyFill="1" applyAlignment="1">
      <alignment horizontal="center" vertical="center" wrapText="1"/>
    </xf>
    <xf numFmtId="0" fontId="6" fillId="0" borderId="0" xfId="0" applyFont="1" applyAlignment="1">
      <alignment horizontal="left" vertical="center"/>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6" xfId="0" applyFont="1" applyBorder="1" applyAlignment="1">
      <alignment horizontal="left" vertical="top" wrapText="1"/>
    </xf>
    <xf numFmtId="0" fontId="20" fillId="0" borderId="0" xfId="0" applyFont="1" applyBorder="1" applyAlignment="1">
      <alignment horizontal="left" vertical="top" wrapText="1"/>
    </xf>
    <xf numFmtId="0" fontId="20" fillId="0" borderId="17"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3" fillId="0" borderId="0" xfId="0" applyFont="1" applyBorder="1" applyAlignment="1">
      <alignment horizontal="left" vertical="center" wrapText="1"/>
    </xf>
    <xf numFmtId="0" fontId="17" fillId="8" borderId="0" xfId="0" applyFont="1" applyFill="1" applyBorder="1" applyAlignment="1">
      <alignment horizontal="center" vertical="center"/>
    </xf>
    <xf numFmtId="0" fontId="12" fillId="10" borderId="0" xfId="0" applyFont="1" applyFill="1" applyBorder="1" applyAlignment="1">
      <alignment horizontal="left" vertical="top" wrapText="1"/>
    </xf>
    <xf numFmtId="0" fontId="3" fillId="0" borderId="0" xfId="0" applyFont="1" applyBorder="1" applyAlignment="1">
      <alignment horizontal="left" vertical="center" shrinkToFit="1"/>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11" fillId="3" borderId="10" xfId="0" applyFont="1" applyFill="1" applyBorder="1" applyAlignment="1">
      <alignment horizontal="left" vertical="center"/>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164" fontId="11" fillId="0" borderId="10" xfId="1" applyNumberFormat="1" applyFont="1" applyBorder="1" applyAlignment="1">
      <alignment horizontal="center" vertical="center"/>
    </xf>
    <xf numFmtId="164" fontId="11" fillId="0" borderId="11" xfId="1" applyNumberFormat="1" applyFont="1" applyBorder="1" applyAlignment="1">
      <alignment horizontal="center" vertical="center"/>
    </xf>
    <xf numFmtId="164" fontId="11" fillId="0" borderId="12" xfId="1" applyNumberFormat="1" applyFont="1" applyBorder="1" applyAlignment="1">
      <alignment horizontal="center" vertical="center"/>
    </xf>
    <xf numFmtId="164" fontId="11" fillId="0" borderId="13" xfId="1" applyNumberFormat="1" applyFont="1" applyBorder="1" applyAlignment="1">
      <alignment horizontal="center" vertical="center"/>
    </xf>
    <xf numFmtId="164" fontId="11" fillId="0" borderId="14" xfId="1" applyNumberFormat="1" applyFont="1" applyBorder="1" applyAlignment="1">
      <alignment horizontal="center" vertical="center"/>
    </xf>
    <xf numFmtId="164" fontId="11" fillId="0" borderId="15" xfId="1" applyNumberFormat="1" applyFont="1" applyBorder="1" applyAlignment="1">
      <alignment horizontal="center" vertical="center"/>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wrapText="1"/>
    </xf>
    <xf numFmtId="0" fontId="1" fillId="0" borderId="0" xfId="0" applyFont="1" applyAlignment="1">
      <alignment horizont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1" fillId="2" borderId="0"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7" fillId="0" borderId="10" xfId="0" applyFont="1" applyBorder="1" applyAlignment="1">
      <alignment horizontal="left" vertical="top" wrapText="1" shrinkToFit="1"/>
    </xf>
    <xf numFmtId="0" fontId="7" fillId="0" borderId="11" xfId="0" applyFont="1" applyBorder="1" applyAlignment="1">
      <alignment horizontal="left" vertical="top" wrapText="1" shrinkToFit="1"/>
    </xf>
    <xf numFmtId="0" fontId="7" fillId="0" borderId="12" xfId="0" applyFont="1" applyBorder="1" applyAlignment="1">
      <alignment horizontal="left" vertical="top" wrapText="1" shrinkToFit="1"/>
    </xf>
    <xf numFmtId="0" fontId="7" fillId="0" borderId="16" xfId="0" applyFont="1" applyBorder="1" applyAlignment="1">
      <alignment horizontal="left" vertical="top" wrapText="1" shrinkToFit="1"/>
    </xf>
    <xf numFmtId="0" fontId="7" fillId="0" borderId="0" xfId="0" applyFont="1" applyBorder="1" applyAlignment="1">
      <alignment horizontal="left" vertical="top" wrapText="1" shrinkToFit="1"/>
    </xf>
    <xf numFmtId="0" fontId="7" fillId="0" borderId="17" xfId="0" applyFont="1" applyBorder="1" applyAlignment="1">
      <alignment horizontal="left" vertical="top" wrapText="1" shrinkToFit="1"/>
    </xf>
    <xf numFmtId="0" fontId="7" fillId="0" borderId="13" xfId="0" applyFont="1" applyBorder="1" applyAlignment="1">
      <alignment horizontal="left" vertical="top" wrapText="1" shrinkToFit="1"/>
    </xf>
    <xf numFmtId="0" fontId="7" fillId="0" borderId="14" xfId="0" applyFont="1" applyBorder="1" applyAlignment="1">
      <alignment horizontal="left" vertical="top" wrapText="1" shrinkToFit="1"/>
    </xf>
    <xf numFmtId="0" fontId="7" fillId="0" borderId="15" xfId="0" applyFont="1" applyBorder="1" applyAlignment="1">
      <alignment horizontal="left" vertical="top" wrapText="1" shrinkToFi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left" vertical="top" shrinkToFit="1"/>
    </xf>
    <xf numFmtId="0" fontId="7" fillId="0" borderId="11" xfId="0" applyFont="1" applyBorder="1" applyAlignment="1">
      <alignment horizontal="left" vertical="top" shrinkToFit="1"/>
    </xf>
    <xf numFmtId="0" fontId="7" fillId="0" borderId="12" xfId="0" applyFont="1" applyBorder="1" applyAlignment="1">
      <alignment horizontal="left" vertical="top" shrinkToFit="1"/>
    </xf>
    <xf numFmtId="0" fontId="7" fillId="0" borderId="13" xfId="0" applyFont="1" applyBorder="1" applyAlignment="1">
      <alignment horizontal="left" vertical="top" shrinkToFit="1"/>
    </xf>
    <xf numFmtId="0" fontId="7" fillId="0" borderId="14" xfId="0" applyFont="1" applyBorder="1" applyAlignment="1">
      <alignment horizontal="left" vertical="top" shrinkToFit="1"/>
    </xf>
    <xf numFmtId="0" fontId="7" fillId="0" borderId="15" xfId="0" applyFont="1" applyBorder="1" applyAlignment="1">
      <alignment horizontal="left" vertical="top" shrinkToFit="1"/>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57" fillId="0" borderId="0" xfId="0" quotePrefix="1" applyFont="1" applyBorder="1" applyAlignment="1">
      <alignment horizontal="justify" vertical="center"/>
    </xf>
    <xf numFmtId="0" fontId="57" fillId="0" borderId="0" xfId="0" applyFont="1" applyBorder="1" applyAlignment="1">
      <alignment horizontal="justify" vertical="center"/>
    </xf>
    <xf numFmtId="0" fontId="56" fillId="8" borderId="11" xfId="0" applyFont="1" applyFill="1" applyBorder="1" applyAlignment="1">
      <alignment horizontal="center" vertical="center"/>
    </xf>
    <xf numFmtId="0" fontId="56" fillId="8" borderId="0" xfId="0" applyFont="1" applyFill="1" applyBorder="1" applyAlignment="1">
      <alignment horizontal="center" vertical="center"/>
    </xf>
    <xf numFmtId="0" fontId="57" fillId="0" borderId="0" xfId="0" applyFont="1" applyBorder="1" applyAlignment="1">
      <alignment horizontal="center" vertical="center"/>
    </xf>
    <xf numFmtId="0" fontId="25" fillId="0" borderId="0" xfId="0" applyFont="1" applyBorder="1" applyAlignment="1">
      <alignment horizontal="center"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left" vertical="center"/>
    </xf>
    <xf numFmtId="0" fontId="24" fillId="0" borderId="0" xfId="0" applyFont="1" applyFill="1" applyBorder="1" applyAlignment="1">
      <alignment horizontal="center" vertical="center"/>
    </xf>
    <xf numFmtId="14" fontId="26" fillId="14" borderId="40" xfId="0" applyNumberFormat="1" applyFont="1" applyFill="1" applyBorder="1" applyAlignment="1" applyProtection="1">
      <alignment horizontal="center" vertical="center"/>
      <protection locked="0"/>
    </xf>
    <xf numFmtId="0" fontId="26" fillId="14" borderId="40" xfId="0" applyFont="1" applyFill="1" applyBorder="1" applyAlignment="1" applyProtection="1">
      <alignment horizontal="center" vertical="center"/>
      <protection locked="0"/>
    </xf>
    <xf numFmtId="0" fontId="26" fillId="14" borderId="41" xfId="0" applyFont="1" applyFill="1" applyBorder="1" applyAlignment="1" applyProtection="1">
      <alignment horizontal="center" vertical="center"/>
      <protection locked="0"/>
    </xf>
    <xf numFmtId="0" fontId="26" fillId="14" borderId="43" xfId="0" applyFont="1" applyFill="1" applyBorder="1" applyAlignment="1" applyProtection="1">
      <alignment horizontal="center" vertical="center"/>
      <protection locked="0"/>
    </xf>
    <xf numFmtId="0" fontId="26" fillId="14" borderId="44" xfId="0" applyFont="1" applyFill="1" applyBorder="1" applyAlignment="1" applyProtection="1">
      <alignment horizontal="center" vertical="center"/>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24" fillId="0" borderId="0" xfId="0" applyFont="1" applyAlignment="1">
      <alignment horizontal="center" vertical="center"/>
    </xf>
    <xf numFmtId="0" fontId="24" fillId="0" borderId="8" xfId="0" applyFont="1" applyBorder="1" applyAlignment="1">
      <alignment horizontal="center" vertical="center"/>
    </xf>
    <xf numFmtId="0" fontId="0" fillId="3" borderId="40"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25" fillId="0" borderId="28" xfId="0" applyFont="1" applyBorder="1" applyAlignment="1">
      <alignment horizontal="center" vertical="center"/>
    </xf>
    <xf numFmtId="0" fontId="0" fillId="3" borderId="45"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27" fillId="3" borderId="40" xfId="4" applyFill="1" applyBorder="1" applyAlignment="1" applyProtection="1">
      <alignment horizontal="left" vertical="center"/>
      <protection locked="0"/>
    </xf>
    <xf numFmtId="1" fontId="0" fillId="3" borderId="45"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6"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165" fontId="0" fillId="3" borderId="45" xfId="0" applyNumberFormat="1" applyFill="1" applyBorder="1" applyAlignment="1" applyProtection="1">
      <alignment horizontal="left" vertical="center"/>
      <protection locked="0"/>
    </xf>
    <xf numFmtId="165" fontId="0" fillId="3" borderId="3" xfId="0" applyNumberFormat="1" applyFill="1" applyBorder="1" applyAlignment="1" applyProtection="1">
      <alignment horizontal="left" vertical="center"/>
      <protection locked="0"/>
    </xf>
    <xf numFmtId="165" fontId="0" fillId="3" borderId="4" xfId="0" applyNumberFormat="1" applyFill="1" applyBorder="1" applyAlignment="1" applyProtection="1">
      <alignment horizontal="left" vertical="center"/>
      <protection locked="0"/>
    </xf>
    <xf numFmtId="165" fontId="0" fillId="3" borderId="46" xfId="0" applyNumberFormat="1" applyFill="1" applyBorder="1" applyAlignment="1" applyProtection="1">
      <alignment horizontal="left" vertical="center"/>
      <protection locked="0"/>
    </xf>
    <xf numFmtId="165" fontId="0" fillId="3" borderId="8" xfId="0" applyNumberFormat="1" applyFill="1" applyBorder="1" applyAlignment="1" applyProtection="1">
      <alignment horizontal="left" vertical="center"/>
      <protection locked="0"/>
    </xf>
    <xf numFmtId="165" fontId="0" fillId="3" borderId="9" xfId="0" applyNumberFormat="1" applyFill="1" applyBorder="1" applyAlignment="1" applyProtection="1">
      <alignment horizontal="left" vertical="center"/>
      <protection locked="0"/>
    </xf>
    <xf numFmtId="0" fontId="22" fillId="0" borderId="19"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21" xfId="0" applyFont="1" applyFill="1" applyBorder="1" applyAlignment="1">
      <alignment horizontal="left" vertical="center"/>
    </xf>
    <xf numFmtId="0" fontId="22" fillId="0" borderId="22" xfId="0" applyFont="1" applyFill="1" applyBorder="1" applyAlignment="1">
      <alignment horizontal="left" vertical="center"/>
    </xf>
    <xf numFmtId="0" fontId="22" fillId="0" borderId="0" xfId="0" applyFont="1" applyFill="1" applyBorder="1" applyAlignment="1">
      <alignment horizontal="left" vertical="center"/>
    </xf>
    <xf numFmtId="0" fontId="22" fillId="0" borderId="23" xfId="0" applyFont="1" applyFill="1" applyBorder="1" applyAlignment="1">
      <alignment horizontal="left" vertical="center"/>
    </xf>
    <xf numFmtId="0" fontId="22" fillId="0" borderId="24" xfId="0" applyFont="1" applyFill="1" applyBorder="1" applyAlignment="1">
      <alignment horizontal="left" vertical="center"/>
    </xf>
    <xf numFmtId="0" fontId="22" fillId="0" borderId="18" xfId="0" applyFont="1" applyFill="1" applyBorder="1" applyAlignment="1">
      <alignment horizontal="left" vertical="center"/>
    </xf>
    <xf numFmtId="0" fontId="22" fillId="0" borderId="25" xfId="0" applyFont="1" applyFill="1" applyBorder="1" applyAlignment="1">
      <alignment horizontal="left" vertical="center"/>
    </xf>
    <xf numFmtId="0" fontId="27" fillId="13" borderId="0" xfId="4" applyFill="1" applyAlignment="1">
      <alignment horizontal="center" vertical="center"/>
    </xf>
    <xf numFmtId="0" fontId="0" fillId="3" borderId="3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0"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4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4" xfId="0" applyNumberFormat="1" applyFill="1" applyBorder="1" applyAlignment="1" applyProtection="1">
      <alignment horizontal="left" vertical="center"/>
      <protection locked="0"/>
    </xf>
    <xf numFmtId="0" fontId="0" fillId="3" borderId="46" xfId="0" applyNumberForma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protection locked="0"/>
    </xf>
    <xf numFmtId="0" fontId="34" fillId="0" borderId="0" xfId="0" applyFont="1" applyAlignment="1">
      <alignment horizontal="center" vertical="center"/>
    </xf>
    <xf numFmtId="0" fontId="33" fillId="8" borderId="0" xfId="0" applyFont="1" applyFill="1" applyBorder="1" applyAlignment="1" applyProtection="1">
      <alignment horizontal="center" vertical="center" shrinkToFit="1"/>
      <protection locked="0"/>
    </xf>
    <xf numFmtId="0" fontId="38" fillId="8" borderId="2" xfId="0" applyFont="1" applyFill="1" applyBorder="1" applyAlignment="1" applyProtection="1">
      <alignment horizontal="center" vertical="center" wrapText="1"/>
      <protection locked="0"/>
    </xf>
    <xf numFmtId="0" fontId="38" fillId="8" borderId="3" xfId="0" applyFont="1" applyFill="1" applyBorder="1" applyAlignment="1" applyProtection="1">
      <alignment horizontal="center" vertical="center" wrapText="1"/>
      <protection locked="0"/>
    </xf>
    <xf numFmtId="0" fontId="38" fillId="8" borderId="4" xfId="0" applyFont="1" applyFill="1" applyBorder="1" applyAlignment="1" applyProtection="1">
      <alignment horizontal="center" vertical="center" wrapText="1"/>
      <protection locked="0"/>
    </xf>
    <xf numFmtId="0" fontId="38" fillId="8" borderId="5" xfId="0"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wrapText="1"/>
      <protection locked="0"/>
    </xf>
    <xf numFmtId="0" fontId="38" fillId="8" borderId="6" xfId="0" applyFont="1" applyFill="1" applyBorder="1" applyAlignment="1" applyProtection="1">
      <alignment horizontal="center" vertical="center" wrapText="1"/>
      <protection locked="0"/>
    </xf>
    <xf numFmtId="0" fontId="38" fillId="8" borderId="7" xfId="0" applyFont="1" applyFill="1" applyBorder="1" applyAlignment="1" applyProtection="1">
      <alignment horizontal="center" vertical="center" wrapText="1"/>
      <protection locked="0"/>
    </xf>
    <xf numFmtId="0" fontId="38" fillId="8" borderId="8" xfId="0" applyFont="1" applyFill="1" applyBorder="1" applyAlignment="1" applyProtection="1">
      <alignment horizontal="center" vertical="center" wrapText="1"/>
      <protection locked="0"/>
    </xf>
    <xf numFmtId="0" fontId="38" fillId="8" borderId="9" xfId="0" applyFont="1" applyFill="1" applyBorder="1" applyAlignment="1" applyProtection="1">
      <alignment horizontal="center" vertical="center" wrapText="1"/>
      <protection locked="0"/>
    </xf>
    <xf numFmtId="0" fontId="24" fillId="0" borderId="39"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24" fillId="14" borderId="40" xfId="0" applyFont="1" applyFill="1" applyBorder="1" applyAlignment="1" applyProtection="1">
      <alignment horizontal="center" vertical="center" shrinkToFit="1"/>
    </xf>
    <xf numFmtId="0" fontId="24" fillId="14" borderId="41" xfId="0" applyFont="1" applyFill="1" applyBorder="1" applyAlignment="1" applyProtection="1">
      <alignment horizontal="center" vertical="center" shrinkToFit="1"/>
    </xf>
    <xf numFmtId="0" fontId="24" fillId="14" borderId="43" xfId="0" applyFont="1" applyFill="1" applyBorder="1" applyAlignment="1" applyProtection="1">
      <alignment horizontal="center" vertical="center" shrinkToFit="1"/>
    </xf>
    <xf numFmtId="0" fontId="24" fillId="14" borderId="44" xfId="0" applyFont="1" applyFill="1" applyBorder="1" applyAlignment="1" applyProtection="1">
      <alignment horizontal="center" vertical="center" shrinkToFit="1"/>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7" xfId="0"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24" fillId="0" borderId="6" xfId="0" applyFont="1" applyBorder="1" applyAlignment="1">
      <alignment horizontal="left"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0" xfId="0" applyBorder="1" applyAlignment="1">
      <alignment horizontal="center" vertical="center"/>
    </xf>
    <xf numFmtId="0" fontId="0" fillId="0" borderId="37" xfId="0" applyBorder="1" applyAlignment="1">
      <alignment horizontal="center" vertical="center"/>
    </xf>
    <xf numFmtId="0" fontId="0" fillId="3" borderId="45" xfId="4"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46"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0" fillId="0" borderId="49" xfId="0" applyBorder="1" applyAlignment="1">
      <alignment horizontal="center" vertical="center"/>
    </xf>
    <xf numFmtId="0" fontId="0" fillId="0" borderId="51" xfId="0" applyBorder="1" applyAlignment="1">
      <alignment horizontal="center" vertical="center"/>
    </xf>
    <xf numFmtId="0" fontId="41" fillId="17" borderId="0" xfId="0" applyFont="1" applyFill="1" applyAlignment="1">
      <alignment horizontal="center" vertical="center"/>
    </xf>
    <xf numFmtId="0" fontId="17" fillId="8" borderId="0" xfId="0" applyFont="1" applyFill="1" applyBorder="1" applyAlignment="1" applyProtection="1">
      <alignment horizontal="center" vertical="center"/>
      <protection locked="0"/>
    </xf>
    <xf numFmtId="0" fontId="11" fillId="2" borderId="11" xfId="0" applyFont="1" applyFill="1" applyBorder="1" applyAlignment="1">
      <alignment horizontal="center" vertical="center" wrapText="1"/>
    </xf>
    <xf numFmtId="0" fontId="15" fillId="0" borderId="20" xfId="0" applyFont="1" applyBorder="1" applyAlignment="1">
      <alignment horizontal="left" vertical="center" wrapText="1"/>
    </xf>
    <xf numFmtId="0" fontId="15" fillId="0" borderId="8" xfId="0" applyFont="1" applyBorder="1" applyAlignment="1">
      <alignment horizontal="left" vertical="center" wrapText="1"/>
    </xf>
    <xf numFmtId="0" fontId="17" fillId="8" borderId="8" xfId="0" applyFont="1" applyFill="1" applyBorder="1" applyAlignment="1" applyProtection="1">
      <alignment horizontal="center" vertical="center"/>
      <protection locked="0"/>
    </xf>
    <xf numFmtId="0" fontId="38" fillId="8" borderId="2" xfId="0" applyNumberFormat="1" applyFont="1" applyFill="1" applyBorder="1" applyAlignment="1">
      <alignment horizontal="center" vertical="center" wrapText="1"/>
    </xf>
    <xf numFmtId="0" fontId="38" fillId="8" borderId="3" xfId="0" applyNumberFormat="1" applyFont="1" applyFill="1" applyBorder="1" applyAlignment="1">
      <alignment horizontal="center" vertical="center" wrapText="1"/>
    </xf>
    <xf numFmtId="0" fontId="38" fillId="8" borderId="4" xfId="0" applyNumberFormat="1" applyFont="1" applyFill="1" applyBorder="1" applyAlignment="1">
      <alignment horizontal="center" vertical="center" wrapText="1"/>
    </xf>
    <xf numFmtId="0" fontId="38" fillId="8" borderId="5" xfId="0" applyNumberFormat="1" applyFont="1" applyFill="1" applyBorder="1" applyAlignment="1">
      <alignment horizontal="center" vertical="center" wrapText="1"/>
    </xf>
    <xf numFmtId="0" fontId="38" fillId="8" borderId="0" xfId="0" applyNumberFormat="1" applyFont="1" applyFill="1" applyBorder="1" applyAlignment="1">
      <alignment horizontal="center" vertical="center" wrapText="1"/>
    </xf>
    <xf numFmtId="0" fontId="38" fillId="8" borderId="6" xfId="0" applyNumberFormat="1" applyFont="1" applyFill="1" applyBorder="1" applyAlignment="1">
      <alignment horizontal="center" vertical="center" wrapText="1"/>
    </xf>
    <xf numFmtId="0" fontId="38" fillId="8" borderId="7" xfId="0" applyNumberFormat="1" applyFont="1" applyFill="1" applyBorder="1" applyAlignment="1">
      <alignment horizontal="center" vertical="center" wrapText="1"/>
    </xf>
    <xf numFmtId="0" fontId="38" fillId="8" borderId="8" xfId="0" applyNumberFormat="1" applyFont="1" applyFill="1" applyBorder="1" applyAlignment="1">
      <alignment horizontal="center" vertical="center" wrapText="1"/>
    </xf>
    <xf numFmtId="0" fontId="38" fillId="8" borderId="9" xfId="0" applyNumberFormat="1" applyFont="1" applyFill="1" applyBorder="1" applyAlignment="1">
      <alignment horizontal="center" vertical="center" wrapText="1"/>
    </xf>
    <xf numFmtId="0" fontId="54" fillId="2" borderId="2"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9" xfId="0" applyFont="1" applyFill="1" applyBorder="1" applyAlignment="1">
      <alignment horizontal="center" vertical="center"/>
    </xf>
    <xf numFmtId="0" fontId="1" fillId="3" borderId="55" xfId="0" applyFont="1" applyFill="1" applyBorder="1" applyAlignment="1">
      <alignment horizontal="center" vertical="center"/>
    </xf>
    <xf numFmtId="0" fontId="1" fillId="3" borderId="56" xfId="0" applyFont="1" applyFill="1" applyBorder="1" applyAlignment="1">
      <alignment horizontal="center" vertical="center"/>
    </xf>
    <xf numFmtId="0" fontId="1" fillId="3" borderId="57" xfId="0" applyFont="1" applyFill="1" applyBorder="1" applyAlignment="1">
      <alignment horizontal="center" vertical="center"/>
    </xf>
    <xf numFmtId="0" fontId="1" fillId="3" borderId="58" xfId="0" applyFont="1" applyFill="1" applyBorder="1" applyAlignment="1">
      <alignment horizontal="center" vertical="center"/>
    </xf>
    <xf numFmtId="0" fontId="1" fillId="3" borderId="59" xfId="0" applyFont="1" applyFill="1" applyBorder="1" applyAlignment="1">
      <alignment horizontal="center" vertical="center"/>
    </xf>
    <xf numFmtId="0" fontId="1" fillId="3" borderId="60"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24" fillId="0" borderId="0" xfId="0" applyFont="1" applyBorder="1" applyAlignment="1">
      <alignment horizontal="center" vertical="center"/>
    </xf>
    <xf numFmtId="0" fontId="0" fillId="0" borderId="0" xfId="0" applyBorder="1" applyAlignment="1" applyProtection="1">
      <alignment horizontal="center" vertical="center"/>
      <protection locked="0"/>
    </xf>
    <xf numFmtId="0" fontId="22" fillId="0" borderId="92" xfId="0" applyFont="1" applyFill="1" applyBorder="1" applyAlignment="1">
      <alignment horizontal="left" vertical="center"/>
    </xf>
    <xf numFmtId="0" fontId="22" fillId="0" borderId="93" xfId="0" applyFont="1" applyFill="1" applyBorder="1" applyAlignment="1">
      <alignment horizontal="left" vertical="center"/>
    </xf>
    <xf numFmtId="0" fontId="22" fillId="0" borderId="94" xfId="0" applyFont="1" applyFill="1" applyBorder="1" applyAlignment="1">
      <alignment horizontal="left" vertical="center"/>
    </xf>
    <xf numFmtId="0" fontId="22" fillId="0" borderId="95" xfId="0" applyFont="1" applyFill="1" applyBorder="1" applyAlignment="1">
      <alignment horizontal="left" vertical="center"/>
    </xf>
    <xf numFmtId="0" fontId="22" fillId="0" borderId="96" xfId="0" applyFont="1" applyFill="1" applyBorder="1" applyAlignment="1">
      <alignment horizontal="left" vertical="center"/>
    </xf>
    <xf numFmtId="0" fontId="22" fillId="0" borderId="97" xfId="0" applyFont="1" applyFill="1" applyBorder="1" applyAlignment="1">
      <alignment horizontal="left" vertical="center"/>
    </xf>
    <xf numFmtId="0" fontId="22" fillId="0" borderId="98" xfId="0" applyFont="1" applyFill="1" applyBorder="1" applyAlignment="1">
      <alignment horizontal="left" vertical="center"/>
    </xf>
    <xf numFmtId="0" fontId="22" fillId="0" borderId="99" xfId="0" applyFont="1" applyFill="1" applyBorder="1" applyAlignment="1">
      <alignment horizontal="left" vertical="center"/>
    </xf>
    <xf numFmtId="0" fontId="43" fillId="0" borderId="0" xfId="0" applyFont="1" applyAlignment="1">
      <alignment horizontal="left"/>
    </xf>
    <xf numFmtId="0" fontId="50" fillId="0" borderId="0" xfId="0" applyFont="1" applyBorder="1" applyAlignment="1">
      <alignment horizontal="left" vertical="center" wrapText="1"/>
    </xf>
    <xf numFmtId="0" fontId="50" fillId="0" borderId="8" xfId="0" applyFont="1" applyBorder="1" applyAlignment="1">
      <alignment horizontal="left" vertical="center" wrapText="1"/>
    </xf>
    <xf numFmtId="0" fontId="22" fillId="0" borderId="100" xfId="0" applyFont="1" applyFill="1" applyBorder="1" applyAlignment="1">
      <alignment horizontal="left" vertical="center"/>
    </xf>
    <xf numFmtId="0" fontId="22" fillId="0" borderId="101" xfId="0" applyFont="1" applyFill="1" applyBorder="1" applyAlignment="1">
      <alignment horizontal="left" vertical="center"/>
    </xf>
    <xf numFmtId="0" fontId="22" fillId="0" borderId="102" xfId="0" applyFont="1" applyFill="1" applyBorder="1" applyAlignment="1">
      <alignment horizontal="left" vertical="center"/>
    </xf>
    <xf numFmtId="0" fontId="22" fillId="0" borderId="103" xfId="0" applyFont="1" applyFill="1" applyBorder="1" applyAlignment="1">
      <alignment horizontal="left" vertical="center"/>
    </xf>
    <xf numFmtId="0" fontId="22" fillId="0" borderId="104" xfId="0" applyFont="1" applyFill="1" applyBorder="1" applyAlignment="1">
      <alignment horizontal="left" vertical="center"/>
    </xf>
    <xf numFmtId="0" fontId="22" fillId="0" borderId="105" xfId="0" applyFont="1" applyFill="1" applyBorder="1" applyAlignment="1">
      <alignment horizontal="left" vertical="center"/>
    </xf>
    <xf numFmtId="0" fontId="22" fillId="0" borderId="106" xfId="0" applyFont="1" applyFill="1" applyBorder="1" applyAlignment="1">
      <alignment horizontal="left" vertical="center"/>
    </xf>
    <xf numFmtId="0" fontId="22" fillId="0" borderId="107" xfId="0" applyFont="1" applyFill="1" applyBorder="1" applyAlignment="1">
      <alignment horizontal="left" vertical="center"/>
    </xf>
    <xf numFmtId="0" fontId="38" fillId="8" borderId="2" xfId="0" applyFont="1" applyFill="1" applyBorder="1" applyAlignment="1" applyProtection="1">
      <alignment horizontal="center" vertical="center" wrapText="1"/>
    </xf>
    <xf numFmtId="0" fontId="38" fillId="8" borderId="3" xfId="0" applyFont="1" applyFill="1" applyBorder="1" applyAlignment="1" applyProtection="1">
      <alignment horizontal="center" vertical="center" wrapText="1"/>
    </xf>
    <xf numFmtId="0" fontId="38" fillId="8" borderId="4" xfId="0" applyFont="1" applyFill="1" applyBorder="1" applyAlignment="1" applyProtection="1">
      <alignment horizontal="center" vertical="center" wrapText="1"/>
    </xf>
    <xf numFmtId="0" fontId="38" fillId="8" borderId="5" xfId="0" applyFont="1" applyFill="1" applyBorder="1" applyAlignment="1" applyProtection="1">
      <alignment horizontal="center" vertical="center" wrapText="1"/>
    </xf>
    <xf numFmtId="0" fontId="38" fillId="8" borderId="0" xfId="0" applyFont="1" applyFill="1" applyBorder="1" applyAlignment="1" applyProtection="1">
      <alignment horizontal="center" vertical="center" wrapText="1"/>
    </xf>
    <xf numFmtId="0" fontId="38" fillId="8" borderId="6" xfId="0" applyFont="1" applyFill="1" applyBorder="1" applyAlignment="1" applyProtection="1">
      <alignment horizontal="center" vertical="center" wrapText="1"/>
    </xf>
    <xf numFmtId="0" fontId="38" fillId="8" borderId="7" xfId="0" applyFont="1" applyFill="1" applyBorder="1" applyAlignment="1" applyProtection="1">
      <alignment horizontal="center" vertical="center" wrapText="1"/>
    </xf>
    <xf numFmtId="0" fontId="38" fillId="8" borderId="8" xfId="0" applyFont="1" applyFill="1" applyBorder="1" applyAlignment="1" applyProtection="1">
      <alignment horizontal="center" vertical="center" wrapText="1"/>
    </xf>
    <xf numFmtId="0" fontId="38" fillId="8" borderId="9" xfId="0" applyFont="1" applyFill="1" applyBorder="1" applyAlignment="1" applyProtection="1">
      <alignment horizontal="center" vertical="center" wrapText="1"/>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wrapText="1"/>
      <protection locked="0"/>
    </xf>
    <xf numFmtId="0" fontId="0" fillId="10" borderId="4"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Border="1" applyAlignment="1" applyProtection="1">
      <alignment horizontal="left" vertical="top" wrapText="1"/>
      <protection locked="0"/>
    </xf>
    <xf numFmtId="0" fontId="0" fillId="10" borderId="6"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9" xfId="0" applyFill="1" applyBorder="1" applyAlignment="1" applyProtection="1">
      <alignment horizontal="left" vertical="top" wrapText="1"/>
      <protection locked="0"/>
    </xf>
    <xf numFmtId="0" fontId="0" fillId="10" borderId="3" xfId="0" applyFill="1" applyBorder="1" applyAlignment="1" applyProtection="1">
      <alignment horizontal="left" vertical="top"/>
      <protection locked="0"/>
    </xf>
    <xf numFmtId="0" fontId="0" fillId="10" borderId="4" xfId="0" applyFill="1" applyBorder="1" applyAlignment="1" applyProtection="1">
      <alignment horizontal="left" vertical="top"/>
      <protection locked="0"/>
    </xf>
    <xf numFmtId="0" fontId="0" fillId="10" borderId="5" xfId="0" applyFill="1" applyBorder="1" applyAlignment="1" applyProtection="1">
      <alignment horizontal="left" vertical="top"/>
      <protection locked="0"/>
    </xf>
    <xf numFmtId="0" fontId="0" fillId="10" borderId="0" xfId="0" applyFill="1" applyBorder="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9" xfId="0" applyFill="1" applyBorder="1" applyAlignment="1" applyProtection="1">
      <alignment horizontal="left" vertical="top"/>
      <protection locked="0"/>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0" fontId="22" fillId="0" borderId="108" xfId="0" applyFont="1" applyFill="1" applyBorder="1" applyAlignment="1">
      <alignment horizontal="left" vertical="center"/>
    </xf>
    <xf numFmtId="0" fontId="22" fillId="0" borderId="109" xfId="0" applyFont="1" applyFill="1" applyBorder="1" applyAlignment="1">
      <alignment horizontal="left" vertical="center"/>
    </xf>
    <xf numFmtId="0" fontId="22" fillId="0" borderId="110" xfId="0" applyFont="1" applyFill="1" applyBorder="1" applyAlignment="1">
      <alignment horizontal="left" vertical="center"/>
    </xf>
    <xf numFmtId="0" fontId="22" fillId="0" borderId="111" xfId="0" applyFont="1" applyFill="1" applyBorder="1" applyAlignment="1">
      <alignment horizontal="left" vertical="center"/>
    </xf>
    <xf numFmtId="0" fontId="22" fillId="0" borderId="112" xfId="0" applyFont="1" applyFill="1" applyBorder="1" applyAlignment="1">
      <alignment horizontal="left" vertical="center"/>
    </xf>
    <xf numFmtId="0" fontId="22" fillId="0" borderId="113" xfId="0" applyFont="1" applyFill="1" applyBorder="1" applyAlignment="1">
      <alignment horizontal="left" vertical="center"/>
    </xf>
    <xf numFmtId="0" fontId="22" fillId="0" borderId="114" xfId="0" applyFont="1" applyFill="1" applyBorder="1" applyAlignment="1">
      <alignment horizontal="left" vertical="center"/>
    </xf>
    <xf numFmtId="0" fontId="22" fillId="0" borderId="115" xfId="0" applyFont="1" applyFill="1" applyBorder="1" applyAlignment="1">
      <alignment horizontal="left" vertical="center"/>
    </xf>
    <xf numFmtId="0" fontId="24" fillId="10" borderId="2"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3" fontId="4" fillId="0" borderId="2" xfId="0" applyNumberFormat="1" applyFont="1" applyBorder="1" applyAlignment="1" applyProtection="1">
      <alignment horizontal="center" vertical="center"/>
      <protection locked="0"/>
    </xf>
    <xf numFmtId="3" fontId="4" fillId="0" borderId="3"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0" fontId="29" fillId="0" borderId="61" xfId="0" applyFont="1" applyBorder="1" applyAlignment="1" applyProtection="1">
      <alignment horizontal="left" vertical="center" shrinkToFit="1"/>
      <protection locked="0"/>
    </xf>
    <xf numFmtId="0" fontId="29" fillId="0" borderId="28" xfId="0" applyFont="1" applyBorder="1" applyAlignment="1" applyProtection="1">
      <alignment horizontal="left" vertical="center" shrinkToFit="1"/>
      <protection locked="0"/>
    </xf>
    <xf numFmtId="0" fontId="29" fillId="0" borderId="36"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0" fillId="0" borderId="0" xfId="0" applyAlignment="1">
      <alignment horizontal="right" vertical="center"/>
    </xf>
    <xf numFmtId="0" fontId="0" fillId="0" borderId="29" xfId="0" applyBorder="1" applyAlignment="1">
      <alignment horizontal="right" vertical="center"/>
    </xf>
    <xf numFmtId="0" fontId="41" fillId="20" borderId="0" xfId="0" applyFont="1" applyFill="1" applyAlignment="1">
      <alignment horizontal="center" vertical="center"/>
    </xf>
    <xf numFmtId="0" fontId="24" fillId="10" borderId="2"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7" xfId="0" applyFont="1" applyFill="1" applyBorder="1" applyAlignment="1">
      <alignment horizontal="lef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3" fontId="41" fillId="20" borderId="0" xfId="0" applyNumberFormat="1" applyFont="1" applyFill="1" applyAlignment="1">
      <alignment horizontal="center" vertical="center"/>
    </xf>
    <xf numFmtId="0" fontId="55" fillId="8" borderId="10" xfId="0" applyFont="1" applyFill="1" applyBorder="1" applyAlignment="1" applyProtection="1">
      <alignment horizontal="center" vertical="center"/>
      <protection locked="0"/>
    </xf>
    <xf numFmtId="0" fontId="55" fillId="8" borderId="12" xfId="0" applyFont="1" applyFill="1" applyBorder="1" applyAlignment="1" applyProtection="1">
      <alignment horizontal="center" vertical="center"/>
      <protection locked="0"/>
    </xf>
    <xf numFmtId="0" fontId="55" fillId="8" borderId="13" xfId="0" applyFont="1" applyFill="1" applyBorder="1" applyAlignment="1" applyProtection="1">
      <alignment horizontal="center" vertical="center"/>
      <protection locked="0"/>
    </xf>
    <xf numFmtId="0" fontId="55" fillId="8" borderId="15" xfId="0" applyFont="1" applyFill="1" applyBorder="1" applyAlignment="1" applyProtection="1">
      <alignment horizontal="center" vertical="center"/>
      <protection locked="0"/>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0" fillId="0" borderId="0" xfId="0" applyBorder="1" applyAlignment="1">
      <alignment horizontal="righ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9" fillId="0" borderId="61" xfId="0" applyFont="1" applyBorder="1" applyAlignment="1" applyProtection="1">
      <alignment horizontal="center" vertical="center" shrinkToFit="1"/>
      <protection locked="0"/>
    </xf>
    <xf numFmtId="0" fontId="29" fillId="0" borderId="2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34"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26" fillId="18" borderId="90" xfId="0" applyFont="1" applyFill="1" applyBorder="1" applyAlignment="1" applyProtection="1">
      <alignment horizontal="center" vertical="center"/>
      <protection locked="0"/>
    </xf>
    <xf numFmtId="0" fontId="26" fillId="18" borderId="81" xfId="0" applyFont="1" applyFill="1" applyBorder="1" applyAlignment="1" applyProtection="1">
      <alignment horizontal="center" vertical="center"/>
      <protection locked="0"/>
    </xf>
    <xf numFmtId="0" fontId="26" fillId="18" borderId="91" xfId="0" applyFont="1" applyFill="1" applyBorder="1" applyAlignment="1" applyProtection="1">
      <alignment horizontal="center" vertical="center"/>
      <protection locked="0"/>
    </xf>
    <xf numFmtId="0" fontId="26" fillId="18" borderId="84" xfId="0" applyFont="1" applyFill="1" applyBorder="1" applyAlignment="1" applyProtection="1">
      <alignment horizontal="center" vertical="center"/>
      <protection locked="0"/>
    </xf>
    <xf numFmtId="0" fontId="26" fillId="18" borderId="88" xfId="0" applyFont="1" applyFill="1" applyBorder="1" applyAlignment="1" applyProtection="1">
      <alignment horizontal="center" vertical="center"/>
      <protection locked="0"/>
    </xf>
    <xf numFmtId="0" fontId="26" fillId="18" borderId="89" xfId="0" applyFont="1" applyFill="1" applyBorder="1" applyAlignment="1" applyProtection="1">
      <alignment horizontal="center" vertical="center"/>
      <protection locked="0"/>
    </xf>
    <xf numFmtId="9" fontId="24" fillId="0" borderId="86" xfId="3" applyFont="1" applyBorder="1" applyAlignment="1">
      <alignment horizontal="center" vertical="center" shrinkToFit="1"/>
    </xf>
    <xf numFmtId="9" fontId="24" fillId="0" borderId="0" xfId="3" applyFont="1" applyBorder="1" applyAlignment="1">
      <alignment horizontal="center" vertical="center" shrinkToFit="1"/>
    </xf>
    <xf numFmtId="0" fontId="36" fillId="7" borderId="80" xfId="0" applyFont="1" applyFill="1" applyBorder="1" applyAlignment="1">
      <alignment horizontal="center" vertical="center"/>
    </xf>
    <xf numFmtId="0" fontId="36" fillId="7" borderId="81" xfId="0" applyFont="1" applyFill="1" applyBorder="1" applyAlignment="1">
      <alignment horizontal="center" vertical="center"/>
    </xf>
    <xf numFmtId="0" fontId="36" fillId="7" borderId="82" xfId="0" applyFont="1" applyFill="1" applyBorder="1" applyAlignment="1">
      <alignment horizontal="center" vertical="center"/>
    </xf>
    <xf numFmtId="0" fontId="36" fillId="7" borderId="83" xfId="0" applyFont="1" applyFill="1" applyBorder="1" applyAlignment="1">
      <alignment horizontal="center" vertical="center"/>
    </xf>
    <xf numFmtId="0" fontId="36" fillId="7" borderId="84" xfId="0" applyFont="1" applyFill="1" applyBorder="1" applyAlignment="1">
      <alignment horizontal="center" vertical="center"/>
    </xf>
    <xf numFmtId="0" fontId="36" fillId="7" borderId="85" xfId="0" applyFont="1" applyFill="1" applyBorder="1" applyAlignment="1">
      <alignment horizontal="center" vertical="center"/>
    </xf>
    <xf numFmtId="3" fontId="26" fillId="18" borderId="80" xfId="0" applyNumberFormat="1" applyFont="1" applyFill="1" applyBorder="1" applyAlignment="1">
      <alignment horizontal="center" vertical="center"/>
    </xf>
    <xf numFmtId="3" fontId="26" fillId="18" borderId="81" xfId="0" applyNumberFormat="1" applyFont="1" applyFill="1" applyBorder="1" applyAlignment="1">
      <alignment horizontal="center" vertical="center"/>
    </xf>
    <xf numFmtId="3" fontId="26" fillId="18" borderId="82" xfId="0" applyNumberFormat="1" applyFont="1" applyFill="1" applyBorder="1" applyAlignment="1">
      <alignment horizontal="center" vertical="center"/>
    </xf>
    <xf numFmtId="3" fontId="26" fillId="18" borderId="83" xfId="0" applyNumberFormat="1" applyFont="1" applyFill="1" applyBorder="1" applyAlignment="1">
      <alignment horizontal="center" vertical="center"/>
    </xf>
    <xf numFmtId="3" fontId="26" fillId="18" borderId="84" xfId="0" applyNumberFormat="1" applyFont="1" applyFill="1" applyBorder="1" applyAlignment="1">
      <alignment horizontal="center" vertical="center"/>
    </xf>
    <xf numFmtId="3" fontId="26" fillId="18" borderId="85" xfId="0" applyNumberFormat="1" applyFont="1" applyFill="1" applyBorder="1" applyAlignment="1">
      <alignment horizontal="center" vertical="center"/>
    </xf>
    <xf numFmtId="0" fontId="1" fillId="3" borderId="72" xfId="0" applyFont="1" applyFill="1" applyBorder="1" applyAlignment="1">
      <alignment horizontal="center" vertical="center"/>
    </xf>
    <xf numFmtId="0" fontId="1" fillId="3" borderId="73" xfId="0" applyFont="1" applyFill="1" applyBorder="1" applyAlignment="1">
      <alignment horizontal="center" vertical="center"/>
    </xf>
    <xf numFmtId="0" fontId="1" fillId="3" borderId="74" xfId="0" applyFont="1" applyFill="1" applyBorder="1" applyAlignment="1">
      <alignment horizontal="center" vertical="center"/>
    </xf>
    <xf numFmtId="0" fontId="1" fillId="3" borderId="75" xfId="0" applyFont="1" applyFill="1" applyBorder="1" applyAlignment="1">
      <alignment horizontal="center" vertical="center"/>
    </xf>
    <xf numFmtId="0" fontId="1" fillId="3" borderId="76" xfId="0" applyFont="1" applyFill="1" applyBorder="1" applyAlignment="1">
      <alignment horizontal="center" vertical="center"/>
    </xf>
    <xf numFmtId="0" fontId="1" fillId="3" borderId="77" xfId="0" applyFont="1" applyFill="1" applyBorder="1" applyAlignment="1">
      <alignment horizontal="center" vertic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7" fillId="3" borderId="72" xfId="0" applyFont="1" applyFill="1" applyBorder="1" applyAlignment="1">
      <alignment horizontal="center" vertical="center"/>
    </xf>
    <xf numFmtId="0" fontId="7" fillId="3" borderId="73" xfId="0" applyFont="1" applyFill="1" applyBorder="1" applyAlignment="1">
      <alignment horizontal="center" vertical="center"/>
    </xf>
    <xf numFmtId="0" fontId="7" fillId="3" borderId="74" xfId="0" applyFont="1" applyFill="1" applyBorder="1" applyAlignment="1">
      <alignment horizontal="center" vertical="center"/>
    </xf>
    <xf numFmtId="0" fontId="7" fillId="3" borderId="75" xfId="0" applyFont="1" applyFill="1" applyBorder="1" applyAlignment="1">
      <alignment horizontal="center" vertical="center"/>
    </xf>
    <xf numFmtId="0" fontId="7" fillId="3" borderId="76" xfId="0" applyFont="1" applyFill="1" applyBorder="1" applyAlignment="1">
      <alignment horizontal="center" vertical="center"/>
    </xf>
    <xf numFmtId="0" fontId="7" fillId="3" borderId="77" xfId="0" applyFont="1" applyFill="1" applyBorder="1" applyAlignment="1">
      <alignment horizontal="center" vertical="center"/>
    </xf>
    <xf numFmtId="0" fontId="26" fillId="18" borderId="81" xfId="0" applyFont="1" applyFill="1" applyBorder="1" applyAlignment="1">
      <alignment horizontal="center" vertical="center"/>
    </xf>
    <xf numFmtId="0" fontId="26" fillId="18" borderId="82" xfId="0" applyFont="1" applyFill="1" applyBorder="1" applyAlignment="1">
      <alignment horizontal="center" vertical="center"/>
    </xf>
    <xf numFmtId="0" fontId="26" fillId="18" borderId="83" xfId="0" applyFont="1" applyFill="1" applyBorder="1" applyAlignment="1">
      <alignment horizontal="center" vertical="center"/>
    </xf>
    <xf numFmtId="0" fontId="26" fillId="18" borderId="84" xfId="0" applyFont="1" applyFill="1" applyBorder="1" applyAlignment="1">
      <alignment horizontal="center" vertical="center"/>
    </xf>
    <xf numFmtId="0" fontId="26" fillId="18" borderId="85" xfId="0" applyFont="1" applyFill="1" applyBorder="1" applyAlignment="1">
      <alignment horizontal="center" vertical="center"/>
    </xf>
    <xf numFmtId="9" fontId="24" fillId="0" borderId="0" xfId="3" applyFont="1" applyAlignment="1">
      <alignment horizontal="center" vertical="center" shrinkToFit="1"/>
    </xf>
    <xf numFmtId="0" fontId="26" fillId="18" borderId="126" xfId="0" applyFont="1" applyFill="1" applyBorder="1" applyAlignment="1" applyProtection="1">
      <alignment horizontal="center" vertical="center"/>
      <protection locked="0"/>
    </xf>
    <xf numFmtId="0" fontId="26" fillId="18" borderId="0" xfId="0" applyFont="1" applyFill="1" applyBorder="1" applyAlignment="1" applyProtection="1">
      <alignment horizontal="center" vertical="center"/>
      <protection locked="0"/>
    </xf>
    <xf numFmtId="0" fontId="19" fillId="18" borderId="72" xfId="0" applyFont="1" applyFill="1" applyBorder="1" applyAlignment="1" applyProtection="1">
      <alignment horizontal="center" vertical="center"/>
      <protection locked="0"/>
    </xf>
    <xf numFmtId="0" fontId="19" fillId="18" borderId="73" xfId="0" applyFont="1" applyFill="1" applyBorder="1" applyAlignment="1" applyProtection="1">
      <alignment horizontal="center" vertical="center"/>
      <protection locked="0"/>
    </xf>
    <xf numFmtId="0" fontId="19" fillId="18" borderId="74" xfId="0" applyFont="1" applyFill="1" applyBorder="1" applyAlignment="1" applyProtection="1">
      <alignment horizontal="center" vertical="center"/>
      <protection locked="0"/>
    </xf>
    <xf numFmtId="0" fontId="19" fillId="18" borderId="75" xfId="0" applyFont="1" applyFill="1" applyBorder="1" applyAlignment="1" applyProtection="1">
      <alignment horizontal="center" vertical="center"/>
      <protection locked="0"/>
    </xf>
    <xf numFmtId="0" fontId="19" fillId="18" borderId="76" xfId="0" applyFont="1" applyFill="1" applyBorder="1" applyAlignment="1" applyProtection="1">
      <alignment horizontal="center" vertical="center"/>
      <protection locked="0"/>
    </xf>
    <xf numFmtId="0" fontId="19" fillId="18" borderId="77" xfId="0" applyFont="1" applyFill="1" applyBorder="1" applyAlignment="1" applyProtection="1">
      <alignment horizontal="center" vertical="center"/>
      <protection locked="0"/>
    </xf>
    <xf numFmtId="0" fontId="0" fillId="0" borderId="0" xfId="0" applyAlignment="1">
      <alignment horizontal="left" vertical="center"/>
    </xf>
    <xf numFmtId="14" fontId="0" fillId="0" borderId="10" xfId="0" applyNumberFormat="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41" fillId="17" borderId="0" xfId="0" applyFont="1" applyFill="1" applyAlignment="1">
      <alignment horizontal="center"/>
    </xf>
    <xf numFmtId="0" fontId="22" fillId="0" borderId="80" xfId="0" applyFont="1" applyFill="1" applyBorder="1" applyAlignment="1">
      <alignment horizontal="left" vertical="center"/>
    </xf>
    <xf numFmtId="0" fontId="22" fillId="0" borderId="81" xfId="0" applyFont="1" applyFill="1" applyBorder="1" applyAlignment="1">
      <alignment horizontal="left" vertical="center"/>
    </xf>
    <xf numFmtId="0" fontId="22" fillId="0" borderId="82" xfId="0" applyFont="1" applyFill="1" applyBorder="1" applyAlignment="1">
      <alignment horizontal="left" vertical="center"/>
    </xf>
    <xf numFmtId="0" fontId="22" fillId="0" borderId="86" xfId="0" applyFont="1" applyFill="1" applyBorder="1" applyAlignment="1">
      <alignment horizontal="left" vertical="center"/>
    </xf>
    <xf numFmtId="0" fontId="22" fillId="0" borderId="87" xfId="0" applyFont="1" applyFill="1" applyBorder="1" applyAlignment="1">
      <alignment horizontal="left" vertical="center"/>
    </xf>
    <xf numFmtId="0" fontId="22" fillId="0" borderId="83" xfId="0" applyFont="1" applyFill="1" applyBorder="1" applyAlignment="1">
      <alignment horizontal="left" vertical="center"/>
    </xf>
    <xf numFmtId="0" fontId="22" fillId="0" borderId="84" xfId="0" applyFont="1" applyFill="1" applyBorder="1" applyAlignment="1">
      <alignment horizontal="left" vertical="center"/>
    </xf>
    <xf numFmtId="0" fontId="22" fillId="0" borderId="85" xfId="0" applyFont="1" applyFill="1" applyBorder="1" applyAlignment="1">
      <alignment horizontal="left" vertical="center"/>
    </xf>
    <xf numFmtId="9" fontId="24" fillId="0" borderId="86" xfId="3" applyFont="1" applyBorder="1" applyAlignment="1">
      <alignment horizontal="center" vertical="center"/>
    </xf>
    <xf numFmtId="9" fontId="24" fillId="0" borderId="0" xfId="3" applyFont="1" applyAlignment="1">
      <alignment horizontal="center" vertical="center"/>
    </xf>
    <xf numFmtId="0" fontId="7" fillId="18" borderId="72" xfId="0" applyFont="1" applyFill="1" applyBorder="1" applyAlignment="1">
      <alignment horizontal="center" wrapText="1"/>
    </xf>
    <xf numFmtId="0" fontId="7" fillId="18" borderId="73" xfId="0" applyFont="1" applyFill="1" applyBorder="1" applyAlignment="1">
      <alignment horizontal="center" wrapText="1"/>
    </xf>
    <xf numFmtId="0" fontId="7" fillId="18" borderId="74" xfId="0" applyFont="1" applyFill="1" applyBorder="1" applyAlignment="1">
      <alignment horizontal="center" wrapText="1"/>
    </xf>
    <xf numFmtId="0" fontId="7" fillId="18" borderId="78" xfId="0" applyFont="1" applyFill="1" applyBorder="1" applyAlignment="1">
      <alignment horizontal="center" wrapText="1"/>
    </xf>
    <xf numFmtId="0" fontId="7" fillId="18" borderId="0" xfId="0" applyFont="1" applyFill="1" applyBorder="1" applyAlignment="1">
      <alignment horizontal="center" wrapText="1"/>
    </xf>
    <xf numFmtId="0" fontId="7" fillId="18" borderId="79" xfId="0" applyFont="1" applyFill="1" applyBorder="1" applyAlignment="1">
      <alignment horizontal="center" wrapText="1"/>
    </xf>
    <xf numFmtId="0" fontId="7" fillId="18" borderId="75" xfId="0" applyFont="1" applyFill="1" applyBorder="1" applyAlignment="1">
      <alignment horizontal="center" wrapText="1"/>
    </xf>
    <xf numFmtId="0" fontId="7" fillId="18" borderId="76" xfId="0" applyFont="1" applyFill="1" applyBorder="1" applyAlignment="1">
      <alignment horizontal="center" wrapText="1"/>
    </xf>
    <xf numFmtId="0" fontId="7" fillId="18" borderId="77" xfId="0" applyFont="1" applyFill="1" applyBorder="1" applyAlignment="1">
      <alignment horizontal="center" wrapText="1"/>
    </xf>
    <xf numFmtId="0" fontId="35" fillId="7" borderId="72" xfId="0" applyFont="1" applyFill="1" applyBorder="1" applyAlignment="1">
      <alignment horizontal="center" vertical="center" wrapText="1"/>
    </xf>
    <xf numFmtId="0" fontId="35" fillId="7" borderId="73" xfId="0" applyFont="1" applyFill="1" applyBorder="1" applyAlignment="1">
      <alignment horizontal="center" vertical="center" wrapText="1"/>
    </xf>
    <xf numFmtId="0" fontId="35" fillId="7" borderId="74" xfId="0" applyFont="1" applyFill="1" applyBorder="1" applyAlignment="1">
      <alignment horizontal="center" vertical="center" wrapText="1"/>
    </xf>
    <xf numFmtId="0" fontId="35" fillId="7" borderId="78" xfId="0" applyFont="1" applyFill="1" applyBorder="1" applyAlignment="1">
      <alignment horizontal="center" vertical="center" wrapText="1"/>
    </xf>
    <xf numFmtId="0" fontId="35" fillId="7" borderId="0" xfId="0" applyFont="1" applyFill="1" applyBorder="1" applyAlignment="1">
      <alignment horizontal="center" vertical="center" wrapText="1"/>
    </xf>
    <xf numFmtId="0" fontId="35" fillId="7" borderId="79" xfId="0" applyFont="1" applyFill="1" applyBorder="1" applyAlignment="1">
      <alignment horizontal="center" vertical="center" wrapText="1"/>
    </xf>
    <xf numFmtId="0" fontId="35" fillId="7" borderId="75" xfId="0" applyFont="1" applyFill="1" applyBorder="1" applyAlignment="1">
      <alignment horizontal="center" vertical="center" wrapText="1"/>
    </xf>
    <xf numFmtId="0" fontId="35" fillId="7" borderId="76" xfId="0" applyFont="1" applyFill="1" applyBorder="1" applyAlignment="1">
      <alignment horizontal="center" vertical="center" wrapText="1"/>
    </xf>
    <xf numFmtId="0" fontId="35" fillId="7" borderId="77" xfId="0" applyFont="1" applyFill="1" applyBorder="1" applyAlignment="1">
      <alignment horizontal="center" vertical="center" wrapText="1"/>
    </xf>
    <xf numFmtId="0" fontId="26" fillId="18" borderId="127" xfId="0" applyFont="1" applyFill="1" applyBorder="1" applyAlignment="1" applyProtection="1">
      <alignment horizontal="center" vertical="center"/>
      <protection locked="0"/>
    </xf>
    <xf numFmtId="0" fontId="25" fillId="0" borderId="26" xfId="0" applyFont="1" applyBorder="1" applyAlignment="1">
      <alignment horizontal="center" vertical="center"/>
    </xf>
    <xf numFmtId="0" fontId="26" fillId="18" borderId="80" xfId="0" applyFont="1" applyFill="1" applyBorder="1" applyAlignment="1">
      <alignment horizontal="center" vertical="center"/>
    </xf>
    <xf numFmtId="0" fontId="38" fillId="8" borderId="2" xfId="0" applyFont="1" applyFill="1" applyBorder="1" applyAlignment="1">
      <alignment horizontal="center" vertical="center" wrapText="1"/>
    </xf>
    <xf numFmtId="0" fontId="38" fillId="8" borderId="3" xfId="0" applyFont="1" applyFill="1" applyBorder="1" applyAlignment="1">
      <alignment horizontal="center" vertical="center" wrapText="1"/>
    </xf>
    <xf numFmtId="0" fontId="38" fillId="8" borderId="4" xfId="0" applyFont="1" applyFill="1" applyBorder="1" applyAlignment="1">
      <alignment horizontal="center" vertical="center" wrapText="1"/>
    </xf>
    <xf numFmtId="0" fontId="38" fillId="8" borderId="5" xfId="0" applyFont="1" applyFill="1" applyBorder="1" applyAlignment="1">
      <alignment horizontal="center" vertical="center" wrapText="1"/>
    </xf>
    <xf numFmtId="0" fontId="38" fillId="8" borderId="0"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38" fillId="8" borderId="7" xfId="0" applyFont="1" applyFill="1" applyBorder="1" applyAlignment="1">
      <alignment horizontal="center" vertical="center" wrapText="1"/>
    </xf>
    <xf numFmtId="0" fontId="38" fillId="8" borderId="8" xfId="0" applyFont="1" applyFill="1" applyBorder="1" applyAlignment="1">
      <alignment horizontal="center" vertical="center" wrapText="1"/>
    </xf>
    <xf numFmtId="0" fontId="38" fillId="8" borderId="9" xfId="0" applyFont="1" applyFill="1" applyBorder="1" applyAlignment="1">
      <alignment horizontal="center" vertical="center" wrapText="1"/>
    </xf>
    <xf numFmtId="0" fontId="0" fillId="0" borderId="11" xfId="0" applyBorder="1" applyAlignment="1">
      <alignment horizontal="left" vertical="center"/>
    </xf>
    <xf numFmtId="0" fontId="0" fillId="0" borderId="14" xfId="0" applyBorder="1" applyAlignment="1">
      <alignment horizontal="left" vertical="center"/>
    </xf>
    <xf numFmtId="0" fontId="17" fillId="8" borderId="11" xfId="0" applyFont="1" applyFill="1" applyBorder="1" applyAlignment="1" applyProtection="1">
      <alignment horizontal="center" vertical="center"/>
      <protection locked="0"/>
    </xf>
    <xf numFmtId="0" fontId="17" fillId="8" borderId="12" xfId="0" applyFont="1" applyFill="1" applyBorder="1" applyAlignment="1" applyProtection="1">
      <alignment horizontal="center" vertical="center"/>
      <protection locked="0"/>
    </xf>
    <xf numFmtId="0" fontId="17" fillId="8" borderId="14" xfId="0" applyFont="1" applyFill="1" applyBorder="1" applyAlignment="1" applyProtection="1">
      <alignment horizontal="center" vertical="center"/>
      <protection locked="0"/>
    </xf>
    <xf numFmtId="0" fontId="17" fillId="8" borderId="15" xfId="0" applyFont="1" applyFill="1" applyBorder="1" applyAlignment="1" applyProtection="1">
      <alignment horizontal="center" vertical="center"/>
      <protection locked="0"/>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2" fillId="0" borderId="116" xfId="0" applyFont="1" applyFill="1" applyBorder="1" applyAlignment="1">
      <alignment horizontal="left" vertical="center"/>
    </xf>
    <xf numFmtId="0" fontId="22" fillId="0" borderId="117" xfId="0" applyFont="1" applyFill="1" applyBorder="1" applyAlignment="1">
      <alignment horizontal="left" vertical="center"/>
    </xf>
    <xf numFmtId="0" fontId="22" fillId="0" borderId="118" xfId="0" applyFont="1" applyFill="1" applyBorder="1" applyAlignment="1">
      <alignment horizontal="left" vertical="center"/>
    </xf>
    <xf numFmtId="0" fontId="22" fillId="0" borderId="119" xfId="0" applyFont="1" applyFill="1" applyBorder="1" applyAlignment="1">
      <alignment horizontal="left" vertical="center"/>
    </xf>
    <xf numFmtId="0" fontId="22" fillId="0" borderId="120" xfId="0" applyFont="1" applyFill="1" applyBorder="1" applyAlignment="1">
      <alignment horizontal="left" vertical="center"/>
    </xf>
    <xf numFmtId="0" fontId="22" fillId="0" borderId="121" xfId="0" applyFont="1" applyFill="1" applyBorder="1" applyAlignment="1">
      <alignment horizontal="left" vertical="center"/>
    </xf>
    <xf numFmtId="0" fontId="22" fillId="0" borderId="122" xfId="0" applyFont="1" applyFill="1" applyBorder="1" applyAlignment="1">
      <alignment horizontal="left" vertical="center"/>
    </xf>
    <xf numFmtId="0" fontId="22" fillId="0" borderId="123" xfId="0" applyFont="1" applyFill="1" applyBorder="1" applyAlignment="1">
      <alignment horizontal="left" vertical="center"/>
    </xf>
    <xf numFmtId="0" fontId="0" fillId="0" borderId="141" xfId="0" applyBorder="1" applyAlignment="1">
      <alignment horizontal="left" vertical="center"/>
    </xf>
    <xf numFmtId="0" fontId="0" fillId="0" borderId="12" xfId="0" applyBorder="1" applyAlignment="1">
      <alignment horizontal="left" vertical="center"/>
    </xf>
    <xf numFmtId="0" fontId="0" fillId="0" borderId="142" xfId="0" applyBorder="1" applyAlignment="1">
      <alignment horizontal="left" vertical="center"/>
    </xf>
    <xf numFmtId="0" fontId="0" fillId="0" borderId="15" xfId="0" applyBorder="1" applyAlignment="1">
      <alignment horizontal="left" vertical="center"/>
    </xf>
    <xf numFmtId="0" fontId="0" fillId="0" borderId="0" xfId="0" applyBorder="1" applyAlignment="1">
      <alignment horizontal="center"/>
    </xf>
    <xf numFmtId="0" fontId="34" fillId="8" borderId="0" xfId="0" applyFont="1" applyFill="1" applyAlignment="1">
      <alignment horizontal="center" vertical="center"/>
    </xf>
    <xf numFmtId="0" fontId="17" fillId="0" borderId="0" xfId="0" applyFont="1" applyFill="1" applyBorder="1" applyAlignment="1" applyProtection="1">
      <alignment horizontal="center" vertical="center"/>
      <protection locked="0"/>
    </xf>
    <xf numFmtId="0" fontId="0" fillId="0" borderId="0" xfId="0" applyFill="1" applyBorder="1" applyAlignment="1">
      <alignment horizontal="left" vertical="center"/>
    </xf>
    <xf numFmtId="0" fontId="0" fillId="0" borderId="0" xfId="0" applyFill="1" applyBorder="1" applyAlignment="1">
      <alignment horizontal="center"/>
    </xf>
    <xf numFmtId="0" fontId="10" fillId="11" borderId="70" xfId="0" applyFont="1" applyFill="1" applyBorder="1" applyAlignment="1" applyProtection="1">
      <alignment horizontal="left" vertical="center"/>
      <protection locked="0"/>
    </xf>
    <xf numFmtId="0" fontId="10" fillId="11" borderId="71" xfId="0" applyFont="1" applyFill="1" applyBorder="1" applyAlignment="1" applyProtection="1">
      <alignment horizontal="left" vertical="center"/>
      <protection locked="0"/>
    </xf>
    <xf numFmtId="0" fontId="10" fillId="11" borderId="6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0" fontId="10" fillId="0" borderId="70" xfId="0" applyFont="1" applyBorder="1" applyAlignment="1" applyProtection="1">
      <alignment horizontal="left" vertical="center"/>
      <protection locked="0"/>
    </xf>
    <xf numFmtId="0" fontId="10" fillId="0" borderId="71" xfId="0" applyFont="1" applyBorder="1" applyAlignment="1" applyProtection="1">
      <alignment horizontal="left" vertical="center"/>
      <protection locked="0"/>
    </xf>
    <xf numFmtId="0" fontId="10" fillId="0" borderId="6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2" fillId="0" borderId="0" xfId="0" applyFont="1" applyAlignment="1">
      <alignment horizontal="left" vertical="center"/>
    </xf>
    <xf numFmtId="0" fontId="30" fillId="0" borderId="0" xfId="0" applyFont="1" applyAlignment="1">
      <alignment horizontal="left"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5" xfId="0" applyFill="1" applyBorder="1" applyAlignment="1">
      <alignment horizontal="center" vertical="center"/>
    </xf>
    <xf numFmtId="0" fontId="32" fillId="16" borderId="10" xfId="0" applyFont="1" applyFill="1" applyBorder="1" applyAlignment="1">
      <alignment horizontal="center" vertical="center"/>
    </xf>
    <xf numFmtId="0" fontId="32" fillId="16" borderId="11" xfId="0" applyFont="1" applyFill="1" applyBorder="1" applyAlignment="1">
      <alignment horizontal="center" vertical="center"/>
    </xf>
    <xf numFmtId="0" fontId="32" fillId="16" borderId="12" xfId="0" applyFont="1" applyFill="1" applyBorder="1" applyAlignment="1">
      <alignment horizontal="center" vertical="center"/>
    </xf>
    <xf numFmtId="0" fontId="32" fillId="16" borderId="13" xfId="0" applyFont="1" applyFill="1" applyBorder="1" applyAlignment="1">
      <alignment horizontal="center" vertical="center"/>
    </xf>
    <xf numFmtId="0" fontId="32" fillId="16" borderId="14" xfId="0" applyFont="1" applyFill="1" applyBorder="1" applyAlignment="1">
      <alignment horizontal="center" vertical="center"/>
    </xf>
    <xf numFmtId="0" fontId="32" fillId="16" borderId="15" xfId="0" applyFont="1" applyFill="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2" fillId="0" borderId="15" xfId="0" applyFont="1" applyBorder="1" applyAlignment="1">
      <alignment horizontal="center" vertical="center"/>
    </xf>
    <xf numFmtId="0" fontId="39" fillId="16" borderId="2" xfId="0" applyFont="1" applyFill="1" applyBorder="1" applyAlignment="1">
      <alignment horizontal="center" vertical="center"/>
    </xf>
    <xf numFmtId="0" fontId="39" fillId="16" borderId="3" xfId="0" applyFont="1" applyFill="1" applyBorder="1" applyAlignment="1">
      <alignment horizontal="center" vertical="center"/>
    </xf>
    <xf numFmtId="0" fontId="39" fillId="16" borderId="4" xfId="0" applyFont="1" applyFill="1" applyBorder="1" applyAlignment="1">
      <alignment horizontal="center" vertical="center"/>
    </xf>
    <xf numFmtId="0" fontId="39" fillId="16" borderId="7" xfId="0" applyFont="1" applyFill="1" applyBorder="1" applyAlignment="1">
      <alignment horizontal="center" vertical="center"/>
    </xf>
    <xf numFmtId="0" fontId="39" fillId="16" borderId="8" xfId="0" applyFont="1" applyFill="1" applyBorder="1" applyAlignment="1">
      <alignment horizontal="center" vertical="center"/>
    </xf>
    <xf numFmtId="0" fontId="39" fillId="16" borderId="9" xfId="0" applyFont="1" applyFill="1" applyBorder="1" applyAlignment="1">
      <alignment horizontal="center" vertical="center"/>
    </xf>
    <xf numFmtId="44" fontId="32" fillId="16" borderId="10" xfId="0" applyNumberFormat="1" applyFont="1" applyFill="1" applyBorder="1" applyAlignment="1">
      <alignment horizontal="center" vertical="center"/>
    </xf>
    <xf numFmtId="44" fontId="10" fillId="11" borderId="37" xfId="2" applyFont="1" applyFill="1" applyBorder="1" applyAlignment="1" applyProtection="1">
      <alignment horizontal="center" vertical="center"/>
      <protection locked="0"/>
    </xf>
    <xf numFmtId="44" fontId="10" fillId="0" borderId="37" xfId="2" applyFont="1" applyBorder="1" applyAlignment="1" applyProtection="1">
      <alignment horizontal="center" vertical="center"/>
      <protection locked="0"/>
    </xf>
    <xf numFmtId="0" fontId="10" fillId="11" borderId="124" xfId="0" applyFont="1" applyFill="1" applyBorder="1" applyAlignment="1">
      <alignment horizontal="left" vertical="center"/>
    </xf>
    <xf numFmtId="0" fontId="10" fillId="11" borderId="28" xfId="0" applyFont="1" applyFill="1" applyBorder="1" applyAlignment="1">
      <alignment horizontal="left" vertical="center"/>
    </xf>
    <xf numFmtId="0" fontId="10" fillId="11" borderId="36" xfId="0" applyFont="1" applyFill="1" applyBorder="1" applyAlignment="1">
      <alignment horizontal="left" vertical="center"/>
    </xf>
    <xf numFmtId="0" fontId="10" fillId="11" borderId="125" xfId="0" applyFont="1" applyFill="1" applyBorder="1" applyAlignment="1">
      <alignment horizontal="left" vertical="center"/>
    </xf>
    <xf numFmtId="0" fontId="10" fillId="11" borderId="26" xfId="0" applyFont="1" applyFill="1" applyBorder="1" applyAlignment="1">
      <alignment horizontal="left" vertical="center"/>
    </xf>
    <xf numFmtId="0" fontId="10" fillId="11" borderId="32" xfId="0" applyFont="1" applyFill="1" applyBorder="1" applyAlignment="1">
      <alignment horizontal="left" vertical="center"/>
    </xf>
    <xf numFmtId="0" fontId="10" fillId="0" borderId="50" xfId="0" applyFont="1" applyBorder="1" applyAlignment="1">
      <alignment horizontal="left" vertical="center"/>
    </xf>
    <xf numFmtId="0" fontId="10" fillId="0" borderId="37" xfId="0" applyFont="1" applyBorder="1" applyAlignment="1">
      <alignment horizontal="left" vertical="center"/>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4" fillId="13" borderId="6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4" xfId="0" applyFont="1" applyFill="1" applyBorder="1" applyAlignment="1">
      <alignment horizontal="center" vertical="center"/>
    </xf>
    <xf numFmtId="0" fontId="14" fillId="13" borderId="67" xfId="0" applyFont="1" applyFill="1" applyBorder="1" applyAlignment="1">
      <alignment horizontal="center" vertical="center"/>
    </xf>
    <xf numFmtId="0" fontId="14" fillId="13" borderId="8" xfId="0" applyFont="1" applyFill="1" applyBorder="1" applyAlignment="1">
      <alignment horizontal="center" vertical="center"/>
    </xf>
    <xf numFmtId="0" fontId="14" fillId="13" borderId="9" xfId="0" applyFont="1" applyFill="1" applyBorder="1" applyAlignment="1">
      <alignment horizontal="center" vertical="center"/>
    </xf>
    <xf numFmtId="0" fontId="31" fillId="13" borderId="10" xfId="0" applyFont="1" applyFill="1" applyBorder="1" applyAlignment="1">
      <alignment horizontal="center" vertical="center"/>
    </xf>
    <xf numFmtId="0" fontId="31" fillId="13" borderId="11" xfId="0" applyFont="1" applyFill="1" applyBorder="1" applyAlignment="1">
      <alignment horizontal="center" vertical="center"/>
    </xf>
    <xf numFmtId="0" fontId="31" fillId="13" borderId="12" xfId="0" applyFont="1" applyFill="1" applyBorder="1" applyAlignment="1">
      <alignment horizontal="center" vertical="center"/>
    </xf>
    <xf numFmtId="0" fontId="31" fillId="13" borderId="13" xfId="0" applyFont="1" applyFill="1" applyBorder="1" applyAlignment="1">
      <alignment horizontal="center" vertical="center"/>
    </xf>
    <xf numFmtId="0" fontId="31" fillId="13" borderId="14" xfId="0" applyFont="1" applyFill="1" applyBorder="1" applyAlignment="1">
      <alignment horizontal="center" vertical="center"/>
    </xf>
    <xf numFmtId="0" fontId="31" fillId="13" borderId="15" xfId="0" applyFont="1" applyFill="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7" fillId="13" borderId="0" xfId="4" applyFill="1" applyAlignment="1">
      <alignment horizontal="center" vertical="center" wrapText="1"/>
    </xf>
    <xf numFmtId="9" fontId="4" fillId="11" borderId="48" xfId="3" applyFont="1" applyFill="1" applyBorder="1" applyAlignment="1">
      <alignment horizontal="center" vertical="center"/>
    </xf>
    <xf numFmtId="9" fontId="4" fillId="11" borderId="49" xfId="3" applyFont="1" applyFill="1" applyBorder="1" applyAlignment="1">
      <alignment horizontal="center" vertical="center"/>
    </xf>
    <xf numFmtId="9" fontId="4" fillId="11" borderId="53" xfId="3" applyFont="1" applyFill="1" applyBorder="1" applyAlignment="1">
      <alignment horizontal="center" vertical="center"/>
    </xf>
    <xf numFmtId="9" fontId="4" fillId="11" borderId="54" xfId="3" applyFont="1" applyFill="1" applyBorder="1" applyAlignment="1">
      <alignment horizontal="center" vertical="center"/>
    </xf>
    <xf numFmtId="9" fontId="10" fillId="11" borderId="33" xfId="3" applyFont="1" applyFill="1" applyBorder="1" applyAlignment="1" applyProtection="1">
      <alignment horizontal="center" vertical="center"/>
    </xf>
    <xf numFmtId="9" fontId="10" fillId="11" borderId="69" xfId="3" applyFont="1" applyFill="1" applyBorder="1" applyAlignment="1" applyProtection="1">
      <alignment horizontal="center" vertical="center"/>
    </xf>
    <xf numFmtId="9" fontId="10" fillId="11" borderId="37" xfId="3" applyFont="1" applyFill="1" applyBorder="1" applyAlignment="1" applyProtection="1">
      <alignment horizontal="center" vertical="center"/>
    </xf>
    <xf numFmtId="9" fontId="10" fillId="11" borderId="51" xfId="3" applyFont="1" applyFill="1" applyBorder="1" applyAlignment="1" applyProtection="1">
      <alignment horizontal="center" vertical="center"/>
    </xf>
    <xf numFmtId="44" fontId="10" fillId="11" borderId="61" xfId="2" applyFont="1" applyFill="1" applyBorder="1" applyAlignment="1" applyProtection="1">
      <alignment horizontal="center" vertical="center"/>
      <protection locked="0"/>
    </xf>
    <xf numFmtId="44" fontId="10" fillId="11" borderId="28" xfId="2" applyFont="1" applyFill="1" applyBorder="1" applyAlignment="1" applyProtection="1">
      <alignment horizontal="center" vertical="center"/>
      <protection locked="0"/>
    </xf>
    <xf numFmtId="44" fontId="10" fillId="11" borderId="65" xfId="2" applyFont="1" applyFill="1" applyBorder="1" applyAlignment="1" applyProtection="1">
      <alignment horizontal="center" vertical="center"/>
      <protection locked="0"/>
    </xf>
    <xf numFmtId="44" fontId="10" fillId="11" borderId="34" xfId="2" applyFont="1" applyFill="1" applyBorder="1" applyAlignment="1" applyProtection="1">
      <alignment horizontal="center" vertical="center"/>
      <protection locked="0"/>
    </xf>
    <xf numFmtId="44" fontId="10" fillId="11" borderId="26" xfId="2" applyFont="1" applyFill="1" applyBorder="1" applyAlignment="1" applyProtection="1">
      <alignment horizontal="center" vertical="center"/>
      <protection locked="0"/>
    </xf>
    <xf numFmtId="44" fontId="10" fillId="11" borderId="64" xfId="2" applyFont="1" applyFill="1" applyBorder="1" applyAlignment="1" applyProtection="1">
      <alignment horizontal="center" vertical="center"/>
      <protection locked="0"/>
    </xf>
    <xf numFmtId="9" fontId="10" fillId="0" borderId="37" xfId="3" applyFont="1" applyBorder="1" applyAlignment="1" applyProtection="1">
      <alignment horizontal="center" vertical="center"/>
    </xf>
    <xf numFmtId="9" fontId="10" fillId="0" borderId="51" xfId="3" applyFont="1" applyBorder="1" applyAlignment="1" applyProtection="1">
      <alignment horizontal="center" vertical="center"/>
    </xf>
    <xf numFmtId="9" fontId="22" fillId="11" borderId="33" xfId="3" applyFont="1" applyFill="1" applyBorder="1" applyAlignment="1">
      <alignment horizontal="center" vertical="center"/>
    </xf>
    <xf numFmtId="9" fontId="22" fillId="11" borderId="69" xfId="3" applyFont="1" applyFill="1" applyBorder="1" applyAlignment="1">
      <alignment horizontal="center" vertical="center"/>
    </xf>
    <xf numFmtId="9" fontId="22" fillId="11" borderId="53" xfId="3" applyFont="1" applyFill="1" applyBorder="1" applyAlignment="1">
      <alignment horizontal="center" vertical="center"/>
    </xf>
    <xf numFmtId="9" fontId="22" fillId="11" borderId="54" xfId="3" applyFont="1" applyFill="1" applyBorder="1" applyAlignment="1">
      <alignment horizontal="center" vertical="center"/>
    </xf>
    <xf numFmtId="44" fontId="22" fillId="11" borderId="33" xfId="2" applyFont="1" applyFill="1" applyBorder="1" applyAlignment="1">
      <alignment horizontal="center" vertical="center"/>
    </xf>
    <xf numFmtId="44" fontId="22" fillId="11" borderId="53" xfId="2" applyFont="1" applyFill="1" applyBorder="1" applyAlignment="1">
      <alignment horizontal="center" vertical="center"/>
    </xf>
    <xf numFmtId="0" fontId="4" fillId="11" borderId="70" xfId="0" applyFont="1" applyFill="1" applyBorder="1" applyAlignment="1">
      <alignment horizontal="right" vertical="center"/>
    </xf>
    <xf numFmtId="0" fontId="4" fillId="11" borderId="71" xfId="0" applyFont="1" applyFill="1" applyBorder="1" applyAlignment="1">
      <alignment horizontal="right" vertical="center"/>
    </xf>
    <xf numFmtId="0" fontId="4" fillId="11" borderId="42" xfId="0" applyFont="1" applyFill="1" applyBorder="1" applyAlignment="1">
      <alignment horizontal="right" vertical="center"/>
    </xf>
    <xf numFmtId="0" fontId="4" fillId="11" borderId="43" xfId="0" applyFont="1" applyFill="1" applyBorder="1" applyAlignment="1">
      <alignment horizontal="right" vertical="center"/>
    </xf>
    <xf numFmtId="0" fontId="4" fillId="11" borderId="68" xfId="0" applyFont="1" applyFill="1" applyBorder="1" applyAlignment="1">
      <alignment horizontal="right" vertical="center"/>
    </xf>
    <xf numFmtId="0" fontId="4" fillId="11" borderId="33" xfId="0" applyFont="1" applyFill="1" applyBorder="1" applyAlignment="1">
      <alignment horizontal="right" vertical="center"/>
    </xf>
    <xf numFmtId="0" fontId="4" fillId="11" borderId="52" xfId="0" applyFont="1" applyFill="1" applyBorder="1" applyAlignment="1">
      <alignment horizontal="right" vertical="center"/>
    </xf>
    <xf numFmtId="0" fontId="4" fillId="11" borderId="53" xfId="0" applyFont="1" applyFill="1" applyBorder="1" applyAlignment="1">
      <alignment horizontal="right" vertical="center"/>
    </xf>
    <xf numFmtId="44" fontId="10" fillId="11" borderId="48" xfId="2" applyFont="1" applyFill="1" applyBorder="1" applyAlignment="1" applyProtection="1">
      <alignment horizontal="center" vertical="center"/>
      <protection locked="0"/>
    </xf>
    <xf numFmtId="44" fontId="10" fillId="11" borderId="53" xfId="2" applyFont="1" applyFill="1" applyBorder="1" applyAlignment="1" applyProtection="1">
      <alignment horizontal="center" vertical="center"/>
      <protection locked="0"/>
    </xf>
    <xf numFmtId="44" fontId="22" fillId="11" borderId="48" xfId="2" applyFont="1" applyFill="1" applyBorder="1" applyAlignment="1" applyProtection="1">
      <alignment horizontal="center" vertical="center"/>
      <protection locked="0"/>
    </xf>
    <xf numFmtId="44" fontId="22" fillId="11" borderId="53" xfId="2" applyFont="1" applyFill="1" applyBorder="1" applyAlignment="1" applyProtection="1">
      <alignment horizontal="center" vertical="center"/>
      <protection locked="0"/>
    </xf>
    <xf numFmtId="44" fontId="10" fillId="0" borderId="61" xfId="2" applyFont="1" applyBorder="1" applyAlignment="1" applyProtection="1">
      <alignment horizontal="center" vertical="center"/>
      <protection locked="0"/>
    </xf>
    <xf numFmtId="44" fontId="10" fillId="0" borderId="28" xfId="2" applyFont="1" applyBorder="1" applyAlignment="1" applyProtection="1">
      <alignment horizontal="center" vertical="center"/>
      <protection locked="0"/>
    </xf>
    <xf numFmtId="44" fontId="10" fillId="0" borderId="65" xfId="2" applyFont="1" applyBorder="1" applyAlignment="1" applyProtection="1">
      <alignment horizontal="center" vertical="center"/>
      <protection locked="0"/>
    </xf>
    <xf numFmtId="44" fontId="10" fillId="0" borderId="34" xfId="2" applyFont="1" applyBorder="1" applyAlignment="1" applyProtection="1">
      <alignment horizontal="center" vertical="center"/>
      <protection locked="0"/>
    </xf>
    <xf numFmtId="44" fontId="10" fillId="0" borderId="26" xfId="2" applyFont="1" applyBorder="1" applyAlignment="1" applyProtection="1">
      <alignment horizontal="center" vertical="center"/>
      <protection locked="0"/>
    </xf>
    <xf numFmtId="44" fontId="10" fillId="0" borderId="64" xfId="2" applyFont="1" applyBorder="1" applyAlignment="1" applyProtection="1">
      <alignment horizontal="center" vertical="center"/>
      <protection locked="0"/>
    </xf>
    <xf numFmtId="44" fontId="10" fillId="11" borderId="33" xfId="2" applyFont="1" applyFill="1" applyBorder="1" applyAlignment="1" applyProtection="1">
      <alignment horizontal="center" vertical="center"/>
      <protection locked="0"/>
    </xf>
    <xf numFmtId="0" fontId="14" fillId="13" borderId="2" xfId="0" applyFont="1" applyFill="1" applyBorder="1" applyAlignment="1">
      <alignment horizontal="center" vertical="center"/>
    </xf>
    <xf numFmtId="0" fontId="14" fillId="13" borderId="62" xfId="0" applyFont="1" applyFill="1" applyBorder="1" applyAlignment="1">
      <alignment horizontal="center" vertical="center"/>
    </xf>
    <xf numFmtId="0" fontId="14" fillId="13" borderId="7" xfId="0" applyFont="1" applyFill="1" applyBorder="1" applyAlignment="1">
      <alignment horizontal="center" vertical="center"/>
    </xf>
    <xf numFmtId="0" fontId="14" fillId="13" borderId="66" xfId="0" applyFont="1" applyFill="1" applyBorder="1" applyAlignment="1">
      <alignment horizontal="center" vertical="center"/>
    </xf>
    <xf numFmtId="9" fontId="24" fillId="0" borderId="10" xfId="3" applyFont="1" applyBorder="1" applyAlignment="1">
      <alignment horizontal="center" vertical="center"/>
    </xf>
    <xf numFmtId="9" fontId="24" fillId="0" borderId="11" xfId="3" applyFont="1" applyBorder="1" applyAlignment="1">
      <alignment horizontal="center" vertical="center"/>
    </xf>
    <xf numFmtId="9" fontId="24" fillId="0" borderId="12" xfId="3" applyFont="1" applyBorder="1" applyAlignment="1">
      <alignment horizontal="center" vertical="center"/>
    </xf>
    <xf numFmtId="9" fontId="24" fillId="0" borderId="13" xfId="3" applyFont="1" applyBorder="1" applyAlignment="1">
      <alignment horizontal="center" vertical="center"/>
    </xf>
    <xf numFmtId="9" fontId="24" fillId="0" borderId="14" xfId="3" applyFont="1" applyBorder="1" applyAlignment="1">
      <alignment horizontal="center" vertical="center"/>
    </xf>
    <xf numFmtId="9" fontId="24" fillId="0" borderId="15" xfId="3" applyFont="1" applyBorder="1" applyAlignment="1">
      <alignment horizontal="center" vertical="center"/>
    </xf>
    <xf numFmtId="9" fontId="24" fillId="16" borderId="10" xfId="3" applyFont="1" applyFill="1" applyBorder="1" applyAlignment="1">
      <alignment horizontal="center" vertical="center"/>
    </xf>
    <xf numFmtId="9" fontId="24" fillId="16" borderId="11" xfId="3" applyFont="1" applyFill="1" applyBorder="1" applyAlignment="1">
      <alignment horizontal="center" vertical="center"/>
    </xf>
    <xf numFmtId="9" fontId="24" fillId="16" borderId="12" xfId="3" applyFont="1" applyFill="1" applyBorder="1" applyAlignment="1">
      <alignment horizontal="center" vertical="center"/>
    </xf>
    <xf numFmtId="9" fontId="24" fillId="16" borderId="13" xfId="3" applyFont="1" applyFill="1" applyBorder="1" applyAlignment="1">
      <alignment horizontal="center" vertical="center"/>
    </xf>
    <xf numFmtId="9" fontId="24" fillId="16" borderId="14" xfId="3" applyFont="1" applyFill="1" applyBorder="1" applyAlignment="1">
      <alignment horizontal="center" vertical="center"/>
    </xf>
    <xf numFmtId="9" fontId="24" fillId="16" borderId="15" xfId="3" applyFont="1" applyFill="1" applyBorder="1" applyAlignment="1">
      <alignment horizontal="center" vertical="center"/>
    </xf>
    <xf numFmtId="0" fontId="32" fillId="0" borderId="0" xfId="0" applyFont="1" applyAlignment="1">
      <alignment horizontal="center" vertical="center"/>
    </xf>
    <xf numFmtId="166" fontId="26" fillId="16" borderId="0" xfId="0" applyNumberFormat="1" applyFont="1" applyFill="1" applyBorder="1" applyAlignment="1">
      <alignment horizontal="center" vertical="center" shrinkToFit="1"/>
    </xf>
    <xf numFmtId="44" fontId="4" fillId="11" borderId="61" xfId="2" applyFont="1" applyFill="1" applyBorder="1" applyAlignment="1">
      <alignment horizontal="center" vertical="center" shrinkToFit="1"/>
    </xf>
    <xf numFmtId="44" fontId="4" fillId="11" borderId="28" xfId="2" applyFont="1" applyFill="1" applyBorder="1" applyAlignment="1">
      <alignment horizontal="center" vertical="center" shrinkToFit="1"/>
    </xf>
    <xf numFmtId="44" fontId="4" fillId="11" borderId="65" xfId="2" applyFont="1" applyFill="1" applyBorder="1" applyAlignment="1">
      <alignment horizontal="center" vertical="center" shrinkToFit="1"/>
    </xf>
    <xf numFmtId="44" fontId="4" fillId="11" borderId="46" xfId="2" applyFont="1" applyFill="1" applyBorder="1" applyAlignment="1">
      <alignment horizontal="center" vertical="center" shrinkToFit="1"/>
    </xf>
    <xf numFmtId="44" fontId="4" fillId="11" borderId="8" xfId="2" applyFont="1" applyFill="1" applyBorder="1" applyAlignment="1">
      <alignment horizontal="center" vertical="center" shrinkToFit="1"/>
    </xf>
    <xf numFmtId="44" fontId="4" fillId="11" borderId="9" xfId="2" applyFont="1" applyFill="1" applyBorder="1" applyAlignment="1">
      <alignment horizontal="center" vertical="center" shrinkToFit="1"/>
    </xf>
    <xf numFmtId="44" fontId="24" fillId="16" borderId="10" xfId="0" applyNumberFormat="1" applyFont="1" applyFill="1" applyBorder="1" applyAlignment="1">
      <alignment horizontal="center" vertical="center"/>
    </xf>
    <xf numFmtId="0" fontId="24" fillId="16" borderId="11" xfId="0" applyFont="1" applyFill="1" applyBorder="1" applyAlignment="1">
      <alignment horizontal="center" vertical="center"/>
    </xf>
    <xf numFmtId="0" fontId="24" fillId="16" borderId="12" xfId="0" applyFont="1" applyFill="1" applyBorder="1" applyAlignment="1">
      <alignment horizontal="center" vertical="center"/>
    </xf>
    <xf numFmtId="0" fontId="24" fillId="16" borderId="13" xfId="0" applyFont="1" applyFill="1" applyBorder="1" applyAlignment="1">
      <alignment horizontal="center" vertical="center"/>
    </xf>
    <xf numFmtId="0" fontId="24" fillId="16" borderId="14" xfId="0" applyFont="1" applyFill="1" applyBorder="1" applyAlignment="1">
      <alignment horizontal="center" vertical="center"/>
    </xf>
    <xf numFmtId="0" fontId="24" fillId="16" borderId="15" xfId="0" applyFont="1" applyFill="1" applyBorder="1" applyAlignment="1">
      <alignment horizontal="center" vertical="center"/>
    </xf>
    <xf numFmtId="44" fontId="24" fillId="0" borderId="10" xfId="0" applyNumberFormat="1" applyFont="1" applyBorder="1" applyAlignment="1">
      <alignment horizontal="center" vertical="center"/>
    </xf>
    <xf numFmtId="0" fontId="24" fillId="16" borderId="10" xfId="0" applyFont="1" applyFill="1" applyBorder="1" applyAlignment="1">
      <alignment horizontal="center" vertical="center"/>
    </xf>
    <xf numFmtId="44" fontId="10" fillId="0" borderId="45" xfId="2" applyFont="1" applyBorder="1" applyAlignment="1" applyProtection="1">
      <alignment horizontal="center" vertical="center"/>
      <protection locked="0"/>
    </xf>
    <xf numFmtId="44" fontId="10" fillId="0" borderId="3" xfId="2" applyFont="1" applyBorder="1" applyAlignment="1" applyProtection="1">
      <alignment horizontal="center" vertical="center"/>
      <protection locked="0"/>
    </xf>
    <xf numFmtId="44" fontId="10" fillId="0" borderId="4" xfId="2" applyFont="1" applyBorder="1" applyAlignment="1" applyProtection="1">
      <alignment horizontal="center" vertical="center"/>
      <protection locked="0"/>
    </xf>
    <xf numFmtId="44" fontId="32" fillId="0" borderId="10" xfId="0" applyNumberFormat="1" applyFont="1" applyBorder="1" applyAlignment="1">
      <alignment horizontal="center" vertical="center"/>
    </xf>
    <xf numFmtId="0" fontId="4" fillId="11" borderId="47" xfId="0" applyFont="1" applyFill="1" applyBorder="1" applyAlignment="1">
      <alignment horizontal="left" vertical="center"/>
    </xf>
    <xf numFmtId="0" fontId="4" fillId="11" borderId="48" xfId="0" applyFont="1" applyFill="1" applyBorder="1" applyAlignment="1">
      <alignment horizontal="left" vertical="center"/>
    </xf>
    <xf numFmtId="0" fontId="4" fillId="11" borderId="52" xfId="0" applyFont="1" applyFill="1" applyBorder="1" applyAlignment="1">
      <alignment horizontal="left" vertical="center"/>
    </xf>
    <xf numFmtId="0" fontId="4" fillId="11" borderId="53" xfId="0" applyFont="1" applyFill="1" applyBorder="1" applyAlignment="1">
      <alignment horizontal="left" vertical="center"/>
    </xf>
    <xf numFmtId="9" fontId="4" fillId="0" borderId="48" xfId="3" applyFont="1" applyBorder="1" applyAlignment="1">
      <alignment horizontal="center" vertical="center"/>
    </xf>
    <xf numFmtId="9" fontId="4" fillId="0" borderId="49" xfId="3" applyFont="1" applyBorder="1" applyAlignment="1">
      <alignment horizontal="center" vertical="center"/>
    </xf>
    <xf numFmtId="9" fontId="4" fillId="0" borderId="53" xfId="3" applyFont="1" applyBorder="1" applyAlignment="1">
      <alignment horizontal="center" vertical="center"/>
    </xf>
    <xf numFmtId="9" fontId="4" fillId="0" borderId="54" xfId="3" applyFont="1" applyBorder="1" applyAlignment="1">
      <alignment horizontal="center" vertical="center"/>
    </xf>
    <xf numFmtId="44" fontId="10" fillId="0" borderId="48" xfId="2" applyFont="1" applyBorder="1" applyAlignment="1" applyProtection="1">
      <alignment horizontal="center" vertical="center"/>
      <protection locked="0"/>
    </xf>
    <xf numFmtId="44" fontId="10" fillId="0" borderId="53" xfId="2" applyFont="1" applyBorder="1" applyAlignment="1" applyProtection="1">
      <alignment horizontal="center" vertical="center"/>
      <protection locked="0"/>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52" xfId="0" applyFont="1" applyBorder="1" applyAlignment="1">
      <alignment horizontal="left" vertical="center"/>
    </xf>
    <xf numFmtId="0" fontId="4" fillId="0" borderId="53" xfId="0" applyFont="1" applyBorder="1" applyAlignment="1">
      <alignment horizontal="left" vertical="center"/>
    </xf>
    <xf numFmtId="0" fontId="48" fillId="0" borderId="0" xfId="0" applyFont="1" applyAlignment="1">
      <alignment horizontal="center" vertical="center"/>
    </xf>
    <xf numFmtId="0" fontId="41" fillId="8" borderId="0" xfId="0" applyFont="1" applyFill="1" applyAlignment="1">
      <alignment horizontal="center"/>
    </xf>
    <xf numFmtId="0" fontId="39" fillId="0" borderId="0" xfId="0" applyFont="1" applyAlignment="1">
      <alignment horizontal="left" vertical="center"/>
    </xf>
    <xf numFmtId="0" fontId="39" fillId="0" borderId="10" xfId="0" applyFont="1" applyBorder="1" applyAlignment="1">
      <alignment horizontal="center" vertical="center"/>
    </xf>
    <xf numFmtId="0" fontId="39" fillId="0" borderId="11" xfId="0" applyFont="1" applyBorder="1" applyAlignment="1">
      <alignment horizontal="center" vertical="center"/>
    </xf>
    <xf numFmtId="0" fontId="39" fillId="0" borderId="16"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0" fillId="0" borderId="11" xfId="0" applyFont="1" applyBorder="1" applyAlignment="1">
      <alignment horizontal="left" vertical="center" wrapText="1"/>
    </xf>
    <xf numFmtId="0" fontId="0" fillId="0" borderId="0" xfId="0" applyFont="1" applyBorder="1" applyAlignment="1">
      <alignment horizontal="left" vertical="center" wrapText="1"/>
    </xf>
    <xf numFmtId="0" fontId="0" fillId="0" borderId="14" xfId="0" applyFont="1" applyBorder="1" applyAlignment="1">
      <alignment horizontal="left" vertical="center" wrapText="1"/>
    </xf>
    <xf numFmtId="0" fontId="24" fillId="18" borderId="11" xfId="0" applyFont="1" applyFill="1" applyBorder="1" applyAlignment="1">
      <alignment horizontal="center" vertical="center"/>
    </xf>
    <xf numFmtId="0" fontId="24" fillId="18" borderId="12" xfId="0" applyFont="1" applyFill="1" applyBorder="1" applyAlignment="1">
      <alignment horizontal="center" vertical="center"/>
    </xf>
    <xf numFmtId="0" fontId="24" fillId="18" borderId="0" xfId="0" applyFont="1" applyFill="1" applyBorder="1" applyAlignment="1">
      <alignment horizontal="center" vertical="center"/>
    </xf>
    <xf numFmtId="0" fontId="24" fillId="18" borderId="17" xfId="0" applyFont="1" applyFill="1" applyBorder="1" applyAlignment="1">
      <alignment horizontal="center" vertical="center"/>
    </xf>
    <xf numFmtId="0" fontId="24" fillId="18" borderId="14" xfId="0" applyFont="1" applyFill="1" applyBorder="1" applyAlignment="1">
      <alignment horizontal="center" vertical="center"/>
    </xf>
    <xf numFmtId="0" fontId="24" fillId="18" borderId="15" xfId="0" applyFont="1" applyFill="1" applyBorder="1" applyAlignment="1">
      <alignment horizontal="center" vertical="center"/>
    </xf>
    <xf numFmtId="0" fontId="41" fillId="21" borderId="0" xfId="0" applyFont="1" applyFill="1" applyAlignment="1">
      <alignment horizontal="center" vertical="center" shrinkToFit="1"/>
    </xf>
    <xf numFmtId="0" fontId="49" fillId="0" borderId="10"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12" xfId="0" applyFont="1" applyBorder="1" applyAlignment="1">
      <alignment horizontal="center" vertical="center" wrapText="1"/>
    </xf>
    <xf numFmtId="0" fontId="49" fillId="0" borderId="16"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17"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4" xfId="0" applyFont="1" applyBorder="1" applyAlignment="1">
      <alignment horizontal="center" vertical="center" wrapText="1"/>
    </xf>
    <xf numFmtId="0" fontId="49" fillId="0" borderId="15" xfId="0" applyFont="1" applyBorder="1" applyAlignment="1">
      <alignment horizontal="center" vertical="center" wrapTex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15" xfId="0" applyBorder="1" applyAlignment="1">
      <alignment horizontal="center" vertical="center" shrinkToFit="1"/>
    </xf>
    <xf numFmtId="14" fontId="0" fillId="0" borderId="10" xfId="0" applyNumberFormat="1" applyBorder="1" applyAlignment="1">
      <alignment horizontal="center" vertical="center"/>
    </xf>
    <xf numFmtId="0" fontId="63" fillId="0" borderId="0" xfId="0" applyFont="1" applyBorder="1" applyAlignment="1">
      <alignment horizontal="center"/>
    </xf>
  </cellXfs>
  <cellStyles count="6">
    <cellStyle name="Lien hypertexte" xfId="4" builtinId="8"/>
    <cellStyle name="Milliers" xfId="1" builtinId="3"/>
    <cellStyle name="Monétaire" xfId="2" builtinId="4"/>
    <cellStyle name="Normal" xfId="0" builtinId="0"/>
    <cellStyle name="Normal 2" xfId="5"/>
    <cellStyle name="Pourcentage" xfId="3" builtinId="5"/>
  </cellStyles>
  <dxfs count="4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theme="2"/>
        </patternFill>
      </fill>
    </dxf>
    <dxf>
      <fill>
        <patternFill>
          <bgColor theme="5" tint="0.59996337778862885"/>
        </patternFill>
      </fill>
      <border>
        <vertical/>
        <horizontal/>
      </border>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patternType="none">
          <bgColor auto="1"/>
        </patternFill>
      </fill>
      <border>
        <left/>
        <right/>
        <top/>
        <bottom/>
        <vertical/>
        <horizontal/>
      </border>
    </dxf>
    <dxf>
      <font>
        <color rgb="FF9C0006"/>
      </font>
      <fill>
        <patternFill>
          <bgColor rgb="FFFFC7CE"/>
        </patternFill>
      </fill>
    </dxf>
    <dxf>
      <fill>
        <patternFill patternType="none">
          <bgColor auto="1"/>
        </patternFill>
      </fill>
      <border>
        <left/>
        <right/>
        <top/>
        <bottom/>
        <vertical/>
        <horizontal/>
      </border>
    </dxf>
    <dxf>
      <font>
        <color rgb="FF9C0006"/>
      </font>
      <fill>
        <patternFill>
          <bgColor rgb="FFFFC7CE"/>
        </patternFill>
      </fill>
    </dxf>
    <dxf>
      <fill>
        <patternFill patternType="none">
          <bgColor auto="1"/>
        </patternFill>
      </fill>
      <border>
        <left/>
        <right/>
        <top/>
        <bottom/>
        <vertical/>
        <horizontal/>
      </border>
    </dxf>
    <dxf>
      <font>
        <color rgb="FF9C0006"/>
      </font>
      <fill>
        <patternFill>
          <bgColor rgb="FFFFC7CE"/>
        </patternFill>
      </fill>
    </dxf>
    <dxf>
      <fill>
        <patternFill patternType="none">
          <bgColor auto="1"/>
        </patternFill>
      </fill>
      <border>
        <left/>
        <right/>
        <top/>
        <bottom/>
        <vertical/>
        <horizontal/>
      </border>
    </dxf>
    <dxf>
      <font>
        <color rgb="FF9C0006"/>
      </font>
      <fill>
        <patternFill>
          <bgColor rgb="FFFFC7CE"/>
        </patternFill>
      </fill>
    </dxf>
    <dxf>
      <fill>
        <patternFill patternType="none">
          <bgColor auto="1"/>
        </patternFill>
      </fill>
      <border>
        <left/>
        <right/>
        <top/>
        <bottom/>
        <vertical/>
        <horizontal/>
      </border>
    </dxf>
    <dxf>
      <font>
        <color rgb="FF9C0006"/>
      </font>
      <fill>
        <patternFill>
          <bgColor rgb="FFFFC7CE"/>
        </patternFill>
      </fill>
    </dxf>
    <dxf>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patternFill>
      </fill>
    </dxf>
    <dxf>
      <fill>
        <patternFill>
          <bgColor theme="5" tint="0.59996337778862885"/>
        </patternFill>
      </fill>
      <border>
        <vertical/>
        <horizontal/>
      </border>
    </dxf>
    <dxf>
      <font>
        <color rgb="FF9C0006"/>
      </font>
      <fill>
        <patternFill>
          <bgColor rgb="FFFFC7CE"/>
        </patternFill>
      </fill>
    </dxf>
    <dxf>
      <fill>
        <patternFill patternType="none">
          <bgColor auto="1"/>
        </patternFill>
      </fill>
      <border>
        <left/>
        <right/>
        <top/>
        <bottom/>
        <vertical/>
        <horizontal/>
      </border>
    </dxf>
    <dxf>
      <font>
        <color rgb="FF9C0006"/>
      </font>
      <fill>
        <patternFill>
          <bgColor rgb="FFFFC7CE"/>
        </patternFill>
      </fill>
    </dxf>
    <dxf>
      <fill>
        <patternFill>
          <bgColor theme="0"/>
        </patternFill>
      </fill>
      <border>
        <left/>
        <right/>
        <top/>
        <bottom/>
        <vertical/>
        <horizontal/>
      </border>
    </dxf>
    <dxf>
      <fill>
        <patternFill patternType="none">
          <bgColor auto="1"/>
        </patternFill>
      </fill>
      <border>
        <left/>
        <right/>
        <top/>
        <bottom/>
        <vertical/>
        <horizontal/>
      </border>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6.jpeg"/><Relationship Id="rId1" Type="http://schemas.openxmlformats.org/officeDocument/2006/relationships/hyperlink" Target="#'Page de garde'!Zone_d_impression"/><Relationship Id="rId6" Type="http://schemas.openxmlformats.org/officeDocument/2006/relationships/image" Target="../media/image43.jpeg"/><Relationship Id="rId5" Type="http://schemas.openxmlformats.org/officeDocument/2006/relationships/image" Target="../media/image42.png"/><Relationship Id="rId4" Type="http://schemas.openxmlformats.org/officeDocument/2006/relationships/image" Target="../media/image41.png"/></Relationships>
</file>

<file path=xl/drawings/_rels/drawing11.xml.rels><?xml version="1.0" encoding="UTF-8" standalone="yes"?>
<Relationships xmlns="http://schemas.openxmlformats.org/package/2006/relationships"><Relationship Id="rId3" Type="http://schemas.openxmlformats.org/officeDocument/2006/relationships/hyperlink" Target="#'Page de garde'!A1"/><Relationship Id="rId7" Type="http://schemas.openxmlformats.org/officeDocument/2006/relationships/image" Target="../media/image30.jpeg"/><Relationship Id="rId2" Type="http://schemas.openxmlformats.org/officeDocument/2006/relationships/image" Target="../media/image16.jpeg"/><Relationship Id="rId1" Type="http://schemas.openxmlformats.org/officeDocument/2006/relationships/hyperlink" Target="#'Page de garde'!Zone_d_impression"/><Relationship Id="rId6" Type="http://schemas.openxmlformats.org/officeDocument/2006/relationships/image" Target="../media/image29.png"/><Relationship Id="rId5" Type="http://schemas.openxmlformats.org/officeDocument/2006/relationships/image" Target="../media/image18.png"/><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hyperlink" Target="#Grille_analyse!A1"/><Relationship Id="rId7" Type="http://schemas.openxmlformats.org/officeDocument/2006/relationships/image" Target="../media/image20.jpeg"/><Relationship Id="rId2" Type="http://schemas.openxmlformats.org/officeDocument/2006/relationships/image" Target="../media/image16.jpeg"/><Relationship Id="rId1" Type="http://schemas.openxmlformats.org/officeDocument/2006/relationships/hyperlink" Target="#'0 - Page de garde'!Zone_d_impression"/><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0.png"/><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age de garde'!Zone_d_impression"/><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Objectifs!Zone_d_impression"/><Relationship Id="rId13" Type="http://schemas.openxmlformats.org/officeDocument/2006/relationships/image" Target="../media/image9.jpeg"/><Relationship Id="rId18" Type="http://schemas.openxmlformats.org/officeDocument/2006/relationships/image" Target="../media/image12.png"/><Relationship Id="rId3" Type="http://schemas.openxmlformats.org/officeDocument/2006/relationships/image" Target="../media/image4.png"/><Relationship Id="rId21" Type="http://schemas.openxmlformats.org/officeDocument/2006/relationships/hyperlink" Target="#Evaluation!Zone_d_impression"/><Relationship Id="rId7" Type="http://schemas.openxmlformats.org/officeDocument/2006/relationships/image" Target="../media/image6.png"/><Relationship Id="rId12" Type="http://schemas.openxmlformats.org/officeDocument/2006/relationships/hyperlink" Target="#Financement!Zone_d_impression"/><Relationship Id="rId17" Type="http://schemas.openxmlformats.org/officeDocument/2006/relationships/image" Target="../media/image11.png"/><Relationship Id="rId2" Type="http://schemas.openxmlformats.org/officeDocument/2006/relationships/hyperlink" Target="#Identification!Zone_d_impression"/><Relationship Id="rId16" Type="http://schemas.openxmlformats.org/officeDocument/2006/relationships/hyperlink" Target="#Couverture_territoriale!Zone_d_impression"/><Relationship Id="rId20" Type="http://schemas.openxmlformats.org/officeDocument/2006/relationships/image" Target="../media/image14.jpeg"/><Relationship Id="rId1" Type="http://schemas.openxmlformats.org/officeDocument/2006/relationships/image" Target="../media/image3.jpeg"/><Relationship Id="rId6" Type="http://schemas.openxmlformats.org/officeDocument/2006/relationships/hyperlink" Target="#Motivations!Zone_d_impression"/><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10" Type="http://schemas.openxmlformats.org/officeDocument/2006/relationships/hyperlink" Target="#'Mise en oeuvre'!Zone_d_impression"/><Relationship Id="rId19" Type="http://schemas.openxmlformats.org/officeDocument/2006/relationships/image" Target="../media/image13.png"/><Relationship Id="rId4" Type="http://schemas.openxmlformats.org/officeDocument/2006/relationships/hyperlink" Target="#Th&#233;matiques!Zone_d_impression"/><Relationship Id="rId9" Type="http://schemas.openxmlformats.org/officeDocument/2006/relationships/image" Target="../media/image7.png"/><Relationship Id="rId14" Type="http://schemas.openxmlformats.org/officeDocument/2006/relationships/hyperlink" Target="#'Lisez-moi'!Impression_des_titres"/><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20.jpeg"/><Relationship Id="rId2" Type="http://schemas.openxmlformats.org/officeDocument/2006/relationships/image" Target="../media/image3.jpeg"/><Relationship Id="rId1" Type="http://schemas.openxmlformats.org/officeDocument/2006/relationships/hyperlink" Target="#'Page de garde'!Zone_d_impression"/><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jpeg"/><Relationship Id="rId1" Type="http://schemas.openxmlformats.org/officeDocument/2006/relationships/hyperlink" Target="#'Page de garde'!Zone_d_impression"/><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16.jpeg"/><Relationship Id="rId7" Type="http://schemas.openxmlformats.org/officeDocument/2006/relationships/image" Target="../media/image30.jpeg"/><Relationship Id="rId2" Type="http://schemas.openxmlformats.org/officeDocument/2006/relationships/image" Target="../media/image28.jpeg"/><Relationship Id="rId1" Type="http://schemas.openxmlformats.org/officeDocument/2006/relationships/hyperlink" Target="#'Page de garde'!Zone_d_impression"/><Relationship Id="rId6" Type="http://schemas.openxmlformats.org/officeDocument/2006/relationships/image" Target="../media/image29.png"/><Relationship Id="rId5" Type="http://schemas.openxmlformats.org/officeDocument/2006/relationships/image" Target="../media/image18.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hyperlink" Target="#'Page de garde'!Zone_d_impression"/></Relationships>
</file>

<file path=xl/drawings/_rels/drawing8.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7.png"/><Relationship Id="rId7" Type="http://schemas.openxmlformats.org/officeDocument/2006/relationships/image" Target="../media/image36.jpeg"/><Relationship Id="rId2" Type="http://schemas.openxmlformats.org/officeDocument/2006/relationships/image" Target="../media/image16.jpeg"/><Relationship Id="rId1" Type="http://schemas.openxmlformats.org/officeDocument/2006/relationships/hyperlink" Target="#'Page de garde'!Zone_d_impression"/><Relationship Id="rId6" Type="http://schemas.openxmlformats.org/officeDocument/2006/relationships/image" Target="../media/image35.jpeg"/><Relationship Id="rId5" Type="http://schemas.openxmlformats.org/officeDocument/2006/relationships/image" Target="../media/image34.png"/><Relationship Id="rId4" Type="http://schemas.openxmlformats.org/officeDocument/2006/relationships/image" Target="../media/image3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6.jpeg"/><Relationship Id="rId1" Type="http://schemas.openxmlformats.org/officeDocument/2006/relationships/hyperlink" Target="#'0 - Page de garde'!Zone_d_impression"/><Relationship Id="rId6" Type="http://schemas.openxmlformats.org/officeDocument/2006/relationships/image" Target="../media/image40.jpeg"/><Relationship Id="rId5" Type="http://schemas.openxmlformats.org/officeDocument/2006/relationships/image" Target="../media/image39.png"/><Relationship Id="rId4"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xdr:from>
      <xdr:col>0</xdr:col>
      <xdr:colOff>121829</xdr:colOff>
      <xdr:row>89</xdr:row>
      <xdr:rowOff>27295</xdr:rowOff>
    </xdr:from>
    <xdr:to>
      <xdr:col>2</xdr:col>
      <xdr:colOff>66673</xdr:colOff>
      <xdr:row>90</xdr:row>
      <xdr:rowOff>105186</xdr:rowOff>
    </xdr:to>
    <xdr:sp macro="" textlink="">
      <xdr:nvSpPr>
        <xdr:cNvPr id="4" name="Ellipse 3"/>
        <xdr:cNvSpPr/>
      </xdr:nvSpPr>
      <xdr:spPr>
        <a:xfrm>
          <a:off x="121829" y="9866960"/>
          <a:ext cx="199978" cy="188449"/>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22</xdr:row>
      <xdr:rowOff>27295</xdr:rowOff>
    </xdr:from>
    <xdr:to>
      <xdr:col>2</xdr:col>
      <xdr:colOff>66673</xdr:colOff>
      <xdr:row>23</xdr:row>
      <xdr:rowOff>105186</xdr:rowOff>
    </xdr:to>
    <xdr:sp macro="" textlink="">
      <xdr:nvSpPr>
        <xdr:cNvPr id="5" name="Ellipse 4"/>
        <xdr:cNvSpPr/>
      </xdr:nvSpPr>
      <xdr:spPr>
        <a:xfrm>
          <a:off x="121829" y="2459572"/>
          <a:ext cx="199978" cy="188449"/>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60370</xdr:colOff>
      <xdr:row>135</xdr:row>
      <xdr:rowOff>46954</xdr:rowOff>
    </xdr:from>
    <xdr:to>
      <xdr:col>2</xdr:col>
      <xdr:colOff>67077</xdr:colOff>
      <xdr:row>136</xdr:row>
      <xdr:rowOff>60369</xdr:rowOff>
    </xdr:to>
    <xdr:sp macro="" textlink="">
      <xdr:nvSpPr>
        <xdr:cNvPr id="6" name="Ellipse 5"/>
        <xdr:cNvSpPr/>
      </xdr:nvSpPr>
      <xdr:spPr>
        <a:xfrm>
          <a:off x="182201" y="14998989"/>
          <a:ext cx="128539" cy="124171"/>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53662</xdr:colOff>
      <xdr:row>138</xdr:row>
      <xdr:rowOff>53662</xdr:rowOff>
    </xdr:from>
    <xdr:to>
      <xdr:col>2</xdr:col>
      <xdr:colOff>60369</xdr:colOff>
      <xdr:row>139</xdr:row>
      <xdr:rowOff>67077</xdr:rowOff>
    </xdr:to>
    <xdr:sp macro="" textlink="">
      <xdr:nvSpPr>
        <xdr:cNvPr id="7" name="Ellipse 6"/>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53663</xdr:colOff>
      <xdr:row>141</xdr:row>
      <xdr:rowOff>46955</xdr:rowOff>
    </xdr:from>
    <xdr:to>
      <xdr:col>2</xdr:col>
      <xdr:colOff>60370</xdr:colOff>
      <xdr:row>142</xdr:row>
      <xdr:rowOff>60370</xdr:rowOff>
    </xdr:to>
    <xdr:sp macro="" textlink="">
      <xdr:nvSpPr>
        <xdr:cNvPr id="8" name="Ellipse 7"/>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135</xdr:row>
      <xdr:rowOff>46954</xdr:rowOff>
    </xdr:from>
    <xdr:to>
      <xdr:col>26</xdr:col>
      <xdr:colOff>67077</xdr:colOff>
      <xdr:row>136</xdr:row>
      <xdr:rowOff>60369</xdr:rowOff>
    </xdr:to>
    <xdr:sp macro="" textlink="">
      <xdr:nvSpPr>
        <xdr:cNvPr id="9" name="Ellipse 8"/>
        <xdr:cNvSpPr/>
      </xdr:nvSpPr>
      <xdr:spPr>
        <a:xfrm>
          <a:off x="181109" y="15555264"/>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53662</xdr:colOff>
      <xdr:row>138</xdr:row>
      <xdr:rowOff>53662</xdr:rowOff>
    </xdr:from>
    <xdr:to>
      <xdr:col>26</xdr:col>
      <xdr:colOff>60369</xdr:colOff>
      <xdr:row>139</xdr:row>
      <xdr:rowOff>67077</xdr:rowOff>
    </xdr:to>
    <xdr:sp macro="" textlink="">
      <xdr:nvSpPr>
        <xdr:cNvPr id="10" name="Ellipse 9"/>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53663</xdr:colOff>
      <xdr:row>141</xdr:row>
      <xdr:rowOff>46955</xdr:rowOff>
    </xdr:from>
    <xdr:to>
      <xdr:col>26</xdr:col>
      <xdr:colOff>60370</xdr:colOff>
      <xdr:row>142</xdr:row>
      <xdr:rowOff>60370</xdr:rowOff>
    </xdr:to>
    <xdr:sp macro="" textlink="">
      <xdr:nvSpPr>
        <xdr:cNvPr id="11" name="Ellipse 10"/>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173</xdr:row>
      <xdr:rowOff>44303</xdr:rowOff>
    </xdr:from>
    <xdr:to>
      <xdr:col>2</xdr:col>
      <xdr:colOff>66673</xdr:colOff>
      <xdr:row>175</xdr:row>
      <xdr:rowOff>11636</xdr:rowOff>
    </xdr:to>
    <xdr:sp macro="" textlink="">
      <xdr:nvSpPr>
        <xdr:cNvPr id="12" name="Ellipse 11"/>
        <xdr:cNvSpPr/>
      </xdr:nvSpPr>
      <xdr:spPr>
        <a:xfrm>
          <a:off x="121829" y="9901570"/>
          <a:ext cx="188507" cy="188845"/>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38407</xdr:colOff>
      <xdr:row>237</xdr:row>
      <xdr:rowOff>46090</xdr:rowOff>
    </xdr:from>
    <xdr:to>
      <xdr:col>6</xdr:col>
      <xdr:colOff>45114</xdr:colOff>
      <xdr:row>238</xdr:row>
      <xdr:rowOff>59504</xdr:rowOff>
    </xdr:to>
    <xdr:sp macro="" textlink="">
      <xdr:nvSpPr>
        <xdr:cNvPr id="13" name="Ellipse 12"/>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38407</xdr:colOff>
      <xdr:row>237</xdr:row>
      <xdr:rowOff>46090</xdr:rowOff>
    </xdr:from>
    <xdr:to>
      <xdr:col>22</xdr:col>
      <xdr:colOff>45114</xdr:colOff>
      <xdr:row>238</xdr:row>
      <xdr:rowOff>59504</xdr:rowOff>
    </xdr:to>
    <xdr:sp macro="" textlink="">
      <xdr:nvSpPr>
        <xdr:cNvPr id="14" name="Ellipse 13"/>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37</xdr:col>
      <xdr:colOff>38407</xdr:colOff>
      <xdr:row>237</xdr:row>
      <xdr:rowOff>46090</xdr:rowOff>
    </xdr:from>
    <xdr:to>
      <xdr:col>38</xdr:col>
      <xdr:colOff>45114</xdr:colOff>
      <xdr:row>238</xdr:row>
      <xdr:rowOff>59504</xdr:rowOff>
    </xdr:to>
    <xdr:sp macro="" textlink="">
      <xdr:nvSpPr>
        <xdr:cNvPr id="15" name="Ellipse 14"/>
        <xdr:cNvSpPr/>
      </xdr:nvSpPr>
      <xdr:spPr>
        <a:xfrm>
          <a:off x="2619375"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246</xdr:row>
      <xdr:rowOff>46090</xdr:rowOff>
    </xdr:from>
    <xdr:to>
      <xdr:col>2</xdr:col>
      <xdr:colOff>111567</xdr:colOff>
      <xdr:row>247</xdr:row>
      <xdr:rowOff>59504</xdr:rowOff>
    </xdr:to>
    <xdr:sp macro="" textlink="">
      <xdr:nvSpPr>
        <xdr:cNvPr id="16" name="Ellipse 15"/>
        <xdr:cNvSpPr/>
      </xdr:nvSpPr>
      <xdr:spPr>
        <a:xfrm>
          <a:off x="226692" y="28526948"/>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34</xdr:col>
      <xdr:colOff>55021</xdr:colOff>
      <xdr:row>246</xdr:row>
      <xdr:rowOff>51628</xdr:rowOff>
    </xdr:from>
    <xdr:to>
      <xdr:col>35</xdr:col>
      <xdr:colOff>61727</xdr:colOff>
      <xdr:row>247</xdr:row>
      <xdr:rowOff>65042</xdr:rowOff>
    </xdr:to>
    <xdr:sp macro="" textlink="">
      <xdr:nvSpPr>
        <xdr:cNvPr id="18" name="Ellipse 17"/>
        <xdr:cNvSpPr/>
      </xdr:nvSpPr>
      <xdr:spPr>
        <a:xfrm>
          <a:off x="4197288" y="28532486"/>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77172</xdr:colOff>
      <xdr:row>246</xdr:row>
      <xdr:rowOff>46090</xdr:rowOff>
    </xdr:from>
    <xdr:to>
      <xdr:col>19</xdr:col>
      <xdr:colOff>83879</xdr:colOff>
      <xdr:row>247</xdr:row>
      <xdr:rowOff>59504</xdr:rowOff>
    </xdr:to>
    <xdr:sp macro="" textlink="">
      <xdr:nvSpPr>
        <xdr:cNvPr id="19" name="Ellipse 18"/>
        <xdr:cNvSpPr/>
      </xdr:nvSpPr>
      <xdr:spPr>
        <a:xfrm>
          <a:off x="2270137" y="28526948"/>
          <a:ext cx="128539"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249</xdr:row>
      <xdr:rowOff>46089</xdr:rowOff>
    </xdr:from>
    <xdr:to>
      <xdr:col>2</xdr:col>
      <xdr:colOff>111567</xdr:colOff>
      <xdr:row>250</xdr:row>
      <xdr:rowOff>59503</xdr:rowOff>
    </xdr:to>
    <xdr:sp macro="" textlink="">
      <xdr:nvSpPr>
        <xdr:cNvPr id="21" name="Ellipse 20"/>
        <xdr:cNvSpPr/>
      </xdr:nvSpPr>
      <xdr:spPr>
        <a:xfrm>
          <a:off x="226692" y="28875827"/>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257</xdr:row>
      <xdr:rowOff>11076</xdr:rowOff>
    </xdr:from>
    <xdr:to>
      <xdr:col>2</xdr:col>
      <xdr:colOff>72211</xdr:colOff>
      <xdr:row>258</xdr:row>
      <xdr:rowOff>94703</xdr:rowOff>
    </xdr:to>
    <xdr:sp macro="" textlink="">
      <xdr:nvSpPr>
        <xdr:cNvPr id="22" name="Ellipse 21"/>
        <xdr:cNvSpPr/>
      </xdr:nvSpPr>
      <xdr:spPr>
        <a:xfrm>
          <a:off x="127367" y="29887457"/>
          <a:ext cx="188507" cy="19992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263</xdr:row>
      <xdr:rowOff>46954</xdr:rowOff>
    </xdr:from>
    <xdr:to>
      <xdr:col>26</xdr:col>
      <xdr:colOff>67077</xdr:colOff>
      <xdr:row>264</xdr:row>
      <xdr:rowOff>60369</xdr:rowOff>
    </xdr:to>
    <xdr:sp macro="" textlink="">
      <xdr:nvSpPr>
        <xdr:cNvPr id="24" name="Ellipse 23"/>
        <xdr:cNvSpPr/>
      </xdr:nvSpPr>
      <xdr:spPr>
        <a:xfrm>
          <a:off x="3106155" y="15746591"/>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266</xdr:row>
      <xdr:rowOff>46954</xdr:rowOff>
    </xdr:from>
    <xdr:to>
      <xdr:col>26</xdr:col>
      <xdr:colOff>67077</xdr:colOff>
      <xdr:row>267</xdr:row>
      <xdr:rowOff>60369</xdr:rowOff>
    </xdr:to>
    <xdr:sp macro="" textlink="">
      <xdr:nvSpPr>
        <xdr:cNvPr id="26" name="Ellipse 25"/>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269</xdr:row>
      <xdr:rowOff>46954</xdr:rowOff>
    </xdr:from>
    <xdr:to>
      <xdr:col>26</xdr:col>
      <xdr:colOff>67077</xdr:colOff>
      <xdr:row>270</xdr:row>
      <xdr:rowOff>60369</xdr:rowOff>
    </xdr:to>
    <xdr:sp macro="" textlink="">
      <xdr:nvSpPr>
        <xdr:cNvPr id="28" name="Ellipse 27"/>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272</xdr:row>
      <xdr:rowOff>46954</xdr:rowOff>
    </xdr:from>
    <xdr:to>
      <xdr:col>26</xdr:col>
      <xdr:colOff>67077</xdr:colOff>
      <xdr:row>273</xdr:row>
      <xdr:rowOff>60369</xdr:rowOff>
    </xdr:to>
    <xdr:sp macro="" textlink="">
      <xdr:nvSpPr>
        <xdr:cNvPr id="30" name="Ellipse 29"/>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275</xdr:row>
      <xdr:rowOff>46954</xdr:rowOff>
    </xdr:from>
    <xdr:to>
      <xdr:col>26</xdr:col>
      <xdr:colOff>67077</xdr:colOff>
      <xdr:row>276</xdr:row>
      <xdr:rowOff>60369</xdr:rowOff>
    </xdr:to>
    <xdr:sp macro="" textlink="">
      <xdr:nvSpPr>
        <xdr:cNvPr id="31" name="Ellipse 30"/>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340</xdr:row>
      <xdr:rowOff>11076</xdr:rowOff>
    </xdr:from>
    <xdr:to>
      <xdr:col>2</xdr:col>
      <xdr:colOff>72211</xdr:colOff>
      <xdr:row>341</xdr:row>
      <xdr:rowOff>94703</xdr:rowOff>
    </xdr:to>
    <xdr:sp macro="" textlink="">
      <xdr:nvSpPr>
        <xdr:cNvPr id="32" name="Ellipse 31"/>
        <xdr:cNvSpPr/>
      </xdr:nvSpPr>
      <xdr:spPr>
        <a:xfrm>
          <a:off x="133103" y="28415987"/>
          <a:ext cx="194242" cy="19418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11476</xdr:colOff>
      <xdr:row>346</xdr:row>
      <xdr:rowOff>68856</xdr:rowOff>
    </xdr:from>
    <xdr:to>
      <xdr:col>2</xdr:col>
      <xdr:colOff>114759</xdr:colOff>
      <xdr:row>347</xdr:row>
      <xdr:rowOff>57380</xdr:rowOff>
    </xdr:to>
    <xdr:sp macro="" textlink="">
      <xdr:nvSpPr>
        <xdr:cNvPr id="41" name="Rectangle 40"/>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346</xdr:row>
      <xdr:rowOff>68856</xdr:rowOff>
    </xdr:from>
    <xdr:to>
      <xdr:col>18</xdr:col>
      <xdr:colOff>114759</xdr:colOff>
      <xdr:row>347</xdr:row>
      <xdr:rowOff>57380</xdr:rowOff>
    </xdr:to>
    <xdr:sp macro="" textlink="">
      <xdr:nvSpPr>
        <xdr:cNvPr id="43" name="Rectangle 42"/>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346</xdr:row>
      <xdr:rowOff>68856</xdr:rowOff>
    </xdr:from>
    <xdr:to>
      <xdr:col>34</xdr:col>
      <xdr:colOff>114759</xdr:colOff>
      <xdr:row>347</xdr:row>
      <xdr:rowOff>57380</xdr:rowOff>
    </xdr:to>
    <xdr:sp macro="" textlink="">
      <xdr:nvSpPr>
        <xdr:cNvPr id="44" name="Rectangle 43"/>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349</xdr:row>
      <xdr:rowOff>68856</xdr:rowOff>
    </xdr:from>
    <xdr:to>
      <xdr:col>2</xdr:col>
      <xdr:colOff>114759</xdr:colOff>
      <xdr:row>350</xdr:row>
      <xdr:rowOff>57380</xdr:rowOff>
    </xdr:to>
    <xdr:sp macro="" textlink="">
      <xdr:nvSpPr>
        <xdr:cNvPr id="45" name="Rectangle 44"/>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349</xdr:row>
      <xdr:rowOff>68856</xdr:rowOff>
    </xdr:from>
    <xdr:to>
      <xdr:col>18</xdr:col>
      <xdr:colOff>114759</xdr:colOff>
      <xdr:row>350</xdr:row>
      <xdr:rowOff>57380</xdr:rowOff>
    </xdr:to>
    <xdr:sp macro="" textlink="">
      <xdr:nvSpPr>
        <xdr:cNvPr id="46" name="Rectangle 45"/>
        <xdr:cNvSpPr/>
      </xdr:nvSpPr>
      <xdr:spPr>
        <a:xfrm>
          <a:off x="2283705"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349</xdr:row>
      <xdr:rowOff>68856</xdr:rowOff>
    </xdr:from>
    <xdr:to>
      <xdr:col>34</xdr:col>
      <xdr:colOff>114759</xdr:colOff>
      <xdr:row>350</xdr:row>
      <xdr:rowOff>57380</xdr:rowOff>
    </xdr:to>
    <xdr:sp macro="" textlink="">
      <xdr:nvSpPr>
        <xdr:cNvPr id="47" name="Rectangle 46"/>
        <xdr:cNvSpPr/>
      </xdr:nvSpPr>
      <xdr:spPr>
        <a:xfrm>
          <a:off x="4303464"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352</xdr:row>
      <xdr:rowOff>68856</xdr:rowOff>
    </xdr:from>
    <xdr:to>
      <xdr:col>2</xdr:col>
      <xdr:colOff>114759</xdr:colOff>
      <xdr:row>353</xdr:row>
      <xdr:rowOff>57380</xdr:rowOff>
    </xdr:to>
    <xdr:sp macro="" textlink="">
      <xdr:nvSpPr>
        <xdr:cNvPr id="51" name="Rectangle 50"/>
        <xdr:cNvSpPr/>
      </xdr:nvSpPr>
      <xdr:spPr>
        <a:xfrm>
          <a:off x="263946"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352</xdr:row>
      <xdr:rowOff>68856</xdr:rowOff>
    </xdr:from>
    <xdr:to>
      <xdr:col>18</xdr:col>
      <xdr:colOff>114759</xdr:colOff>
      <xdr:row>353</xdr:row>
      <xdr:rowOff>57380</xdr:rowOff>
    </xdr:to>
    <xdr:sp macro="" textlink="">
      <xdr:nvSpPr>
        <xdr:cNvPr id="52" name="Rectangle 51"/>
        <xdr:cNvSpPr/>
      </xdr:nvSpPr>
      <xdr:spPr>
        <a:xfrm>
          <a:off x="2283705"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352</xdr:row>
      <xdr:rowOff>68856</xdr:rowOff>
    </xdr:from>
    <xdr:to>
      <xdr:col>34</xdr:col>
      <xdr:colOff>114759</xdr:colOff>
      <xdr:row>353</xdr:row>
      <xdr:rowOff>57380</xdr:rowOff>
    </xdr:to>
    <xdr:sp macro="" textlink="">
      <xdr:nvSpPr>
        <xdr:cNvPr id="53" name="Rectangle 52"/>
        <xdr:cNvSpPr/>
      </xdr:nvSpPr>
      <xdr:spPr>
        <a:xfrm>
          <a:off x="4303464"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361</xdr:row>
      <xdr:rowOff>68856</xdr:rowOff>
    </xdr:from>
    <xdr:to>
      <xdr:col>2</xdr:col>
      <xdr:colOff>114759</xdr:colOff>
      <xdr:row>362</xdr:row>
      <xdr:rowOff>57380</xdr:rowOff>
    </xdr:to>
    <xdr:sp macro="" textlink="">
      <xdr:nvSpPr>
        <xdr:cNvPr id="54" name="Rectangle 53"/>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355</xdr:row>
      <xdr:rowOff>68856</xdr:rowOff>
    </xdr:from>
    <xdr:to>
      <xdr:col>2</xdr:col>
      <xdr:colOff>114759</xdr:colOff>
      <xdr:row>356</xdr:row>
      <xdr:rowOff>57380</xdr:rowOff>
    </xdr:to>
    <xdr:sp macro="" textlink="">
      <xdr:nvSpPr>
        <xdr:cNvPr id="57" name="Rectangle 56"/>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355</xdr:row>
      <xdr:rowOff>68856</xdr:rowOff>
    </xdr:from>
    <xdr:to>
      <xdr:col>18</xdr:col>
      <xdr:colOff>114759</xdr:colOff>
      <xdr:row>356</xdr:row>
      <xdr:rowOff>57380</xdr:rowOff>
    </xdr:to>
    <xdr:sp macro="" textlink="">
      <xdr:nvSpPr>
        <xdr:cNvPr id="58" name="Rectangle 57"/>
        <xdr:cNvSpPr/>
      </xdr:nvSpPr>
      <xdr:spPr>
        <a:xfrm>
          <a:off x="2157470"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355</xdr:row>
      <xdr:rowOff>68856</xdr:rowOff>
    </xdr:from>
    <xdr:to>
      <xdr:col>34</xdr:col>
      <xdr:colOff>114759</xdr:colOff>
      <xdr:row>356</xdr:row>
      <xdr:rowOff>57380</xdr:rowOff>
    </xdr:to>
    <xdr:sp macro="" textlink="">
      <xdr:nvSpPr>
        <xdr:cNvPr id="59" name="Rectangle 58"/>
        <xdr:cNvSpPr/>
      </xdr:nvSpPr>
      <xdr:spPr>
        <a:xfrm>
          <a:off x="4050994"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368</xdr:row>
      <xdr:rowOff>68856</xdr:rowOff>
    </xdr:from>
    <xdr:to>
      <xdr:col>2</xdr:col>
      <xdr:colOff>114759</xdr:colOff>
      <xdr:row>369</xdr:row>
      <xdr:rowOff>57380</xdr:rowOff>
    </xdr:to>
    <xdr:sp macro="" textlink="">
      <xdr:nvSpPr>
        <xdr:cNvPr id="60" name="Rectangle 59"/>
        <xdr:cNvSpPr/>
      </xdr:nvSpPr>
      <xdr:spPr>
        <a:xfrm>
          <a:off x="262685"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368</xdr:row>
      <xdr:rowOff>68856</xdr:rowOff>
    </xdr:from>
    <xdr:to>
      <xdr:col>18</xdr:col>
      <xdr:colOff>114759</xdr:colOff>
      <xdr:row>369</xdr:row>
      <xdr:rowOff>57380</xdr:rowOff>
    </xdr:to>
    <xdr:sp macro="" textlink="">
      <xdr:nvSpPr>
        <xdr:cNvPr id="61" name="Rectangle 60"/>
        <xdr:cNvSpPr/>
      </xdr:nvSpPr>
      <xdr:spPr>
        <a:xfrm>
          <a:off x="2146751"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368</xdr:row>
      <xdr:rowOff>68856</xdr:rowOff>
    </xdr:from>
    <xdr:to>
      <xdr:col>34</xdr:col>
      <xdr:colOff>114759</xdr:colOff>
      <xdr:row>369</xdr:row>
      <xdr:rowOff>57380</xdr:rowOff>
    </xdr:to>
    <xdr:sp macro="" textlink="">
      <xdr:nvSpPr>
        <xdr:cNvPr id="62" name="Rectangle 61"/>
        <xdr:cNvSpPr/>
      </xdr:nvSpPr>
      <xdr:spPr>
        <a:xfrm>
          <a:off x="4030817"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358</xdr:row>
      <xdr:rowOff>68856</xdr:rowOff>
    </xdr:from>
    <xdr:to>
      <xdr:col>2</xdr:col>
      <xdr:colOff>114759</xdr:colOff>
      <xdr:row>359</xdr:row>
      <xdr:rowOff>57380</xdr:rowOff>
    </xdr:to>
    <xdr:sp macro="" textlink="">
      <xdr:nvSpPr>
        <xdr:cNvPr id="63" name="Rectangle 62"/>
        <xdr:cNvSpPr/>
      </xdr:nvSpPr>
      <xdr:spPr>
        <a:xfrm>
          <a:off x="260591"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358</xdr:row>
      <xdr:rowOff>68856</xdr:rowOff>
    </xdr:from>
    <xdr:to>
      <xdr:col>18</xdr:col>
      <xdr:colOff>114759</xdr:colOff>
      <xdr:row>359</xdr:row>
      <xdr:rowOff>57380</xdr:rowOff>
    </xdr:to>
    <xdr:sp macro="" textlink="">
      <xdr:nvSpPr>
        <xdr:cNvPr id="64" name="Rectangle 63"/>
        <xdr:cNvSpPr/>
      </xdr:nvSpPr>
      <xdr:spPr>
        <a:xfrm>
          <a:off x="2128957"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358</xdr:row>
      <xdr:rowOff>68856</xdr:rowOff>
    </xdr:from>
    <xdr:to>
      <xdr:col>34</xdr:col>
      <xdr:colOff>114759</xdr:colOff>
      <xdr:row>359</xdr:row>
      <xdr:rowOff>57380</xdr:rowOff>
    </xdr:to>
    <xdr:sp macro="" textlink="">
      <xdr:nvSpPr>
        <xdr:cNvPr id="65" name="Rectangle 64"/>
        <xdr:cNvSpPr/>
      </xdr:nvSpPr>
      <xdr:spPr>
        <a:xfrm>
          <a:off x="3997322"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5536</xdr:colOff>
      <xdr:row>508</xdr:row>
      <xdr:rowOff>11076</xdr:rowOff>
    </xdr:from>
    <xdr:to>
      <xdr:col>2</xdr:col>
      <xdr:colOff>72211</xdr:colOff>
      <xdr:row>509</xdr:row>
      <xdr:rowOff>94703</xdr:rowOff>
    </xdr:to>
    <xdr:sp macro="" textlink="">
      <xdr:nvSpPr>
        <xdr:cNvPr id="68" name="Ellipse 67"/>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592</xdr:row>
      <xdr:rowOff>11076</xdr:rowOff>
    </xdr:from>
    <xdr:to>
      <xdr:col>2</xdr:col>
      <xdr:colOff>72211</xdr:colOff>
      <xdr:row>593</xdr:row>
      <xdr:rowOff>94703</xdr:rowOff>
    </xdr:to>
    <xdr:sp macro="" textlink="">
      <xdr:nvSpPr>
        <xdr:cNvPr id="69" name="Ellipse 68"/>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424</xdr:row>
      <xdr:rowOff>11076</xdr:rowOff>
    </xdr:from>
    <xdr:to>
      <xdr:col>2</xdr:col>
      <xdr:colOff>72211</xdr:colOff>
      <xdr:row>425</xdr:row>
      <xdr:rowOff>94703</xdr:rowOff>
    </xdr:to>
    <xdr:sp macro="" textlink="">
      <xdr:nvSpPr>
        <xdr:cNvPr id="70" name="Ellipse 69"/>
        <xdr:cNvSpPr/>
      </xdr:nvSpPr>
      <xdr:spPr>
        <a:xfrm>
          <a:off x="126763" y="41211031"/>
          <a:ext cx="187903" cy="204854"/>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73269</xdr:colOff>
      <xdr:row>13</xdr:row>
      <xdr:rowOff>48846</xdr:rowOff>
    </xdr:from>
    <xdr:to>
      <xdr:col>2</xdr:col>
      <xdr:colOff>89842</xdr:colOff>
      <xdr:row>14</xdr:row>
      <xdr:rowOff>90971</xdr:rowOff>
    </xdr:to>
    <xdr:sp macro="" textlink="">
      <xdr:nvSpPr>
        <xdr:cNvPr id="15" name="Ellipse 14"/>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0</xdr:colOff>
      <xdr:row>45</xdr:row>
      <xdr:rowOff>0</xdr:rowOff>
    </xdr:from>
    <xdr:ext cx="525568" cy="457165"/>
    <xdr:pic>
      <xdr:nvPicPr>
        <xdr:cNvPr id="50" name="Image 49">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xdr:col>
      <xdr:colOff>76200</xdr:colOff>
      <xdr:row>53</xdr:row>
      <xdr:rowOff>28575</xdr:rowOff>
    </xdr:from>
    <xdr:to>
      <xdr:col>2</xdr:col>
      <xdr:colOff>92773</xdr:colOff>
      <xdr:row>54</xdr:row>
      <xdr:rowOff>70700</xdr:rowOff>
    </xdr:to>
    <xdr:sp macro="" textlink="">
      <xdr:nvSpPr>
        <xdr:cNvPr id="53" name="Ellipse 52"/>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83</xdr:row>
      <xdr:rowOff>0</xdr:rowOff>
    </xdr:from>
    <xdr:ext cx="525568" cy="457165"/>
    <xdr:pic>
      <xdr:nvPicPr>
        <xdr:cNvPr id="55" name="Image 54">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391275"/>
          <a:ext cx="525568" cy="457165"/>
        </a:xfrm>
        <a:prstGeom prst="rect">
          <a:avLst/>
        </a:prstGeom>
      </xdr:spPr>
    </xdr:pic>
    <xdr:clientData/>
  </xdr:oneCellAnchor>
  <xdr:twoCellAnchor>
    <xdr:from>
      <xdr:col>1</xdr:col>
      <xdr:colOff>85725</xdr:colOff>
      <xdr:row>102</xdr:row>
      <xdr:rowOff>114300</xdr:rowOff>
    </xdr:from>
    <xdr:to>
      <xdr:col>2</xdr:col>
      <xdr:colOff>102298</xdr:colOff>
      <xdr:row>103</xdr:row>
      <xdr:rowOff>99275</xdr:rowOff>
    </xdr:to>
    <xdr:sp macro="" textlink="">
      <xdr:nvSpPr>
        <xdr:cNvPr id="56" name="Ellipse 55"/>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30" name="Imag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1" name="Imag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23</xdr:col>
      <xdr:colOff>53067</xdr:colOff>
      <xdr:row>83</xdr:row>
      <xdr:rowOff>38101</xdr:rowOff>
    </xdr:from>
    <xdr:to>
      <xdr:col>26</xdr:col>
      <xdr:colOff>47624</xdr:colOff>
      <xdr:row>85</xdr:row>
      <xdr:rowOff>94237</xdr:rowOff>
    </xdr:to>
    <xdr:pic>
      <xdr:nvPicPr>
        <xdr:cNvPr id="48" name="Image 4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83</xdr:row>
      <xdr:rowOff>66675</xdr:rowOff>
    </xdr:from>
    <xdr:to>
      <xdr:col>22</xdr:col>
      <xdr:colOff>28575</xdr:colOff>
      <xdr:row>85</xdr:row>
      <xdr:rowOff>51256</xdr:rowOff>
    </xdr:to>
    <xdr:pic>
      <xdr:nvPicPr>
        <xdr:cNvPr id="49" name="Image 4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83</xdr:row>
      <xdr:rowOff>0</xdr:rowOff>
    </xdr:from>
    <xdr:to>
      <xdr:col>30</xdr:col>
      <xdr:colOff>19050</xdr:colOff>
      <xdr:row>85</xdr:row>
      <xdr:rowOff>140382</xdr:rowOff>
    </xdr:to>
    <xdr:pic>
      <xdr:nvPicPr>
        <xdr:cNvPr id="52" name="Image 5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45</xdr:row>
      <xdr:rowOff>38101</xdr:rowOff>
    </xdr:from>
    <xdr:ext cx="548563" cy="367156"/>
    <xdr:pic>
      <xdr:nvPicPr>
        <xdr:cNvPr id="57" name="Image 5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0439" y="38101"/>
          <a:ext cx="548563" cy="367156"/>
        </a:xfrm>
        <a:prstGeom prst="rect">
          <a:avLst/>
        </a:prstGeom>
      </xdr:spPr>
    </xdr:pic>
    <xdr:clientData/>
  </xdr:oneCellAnchor>
  <xdr:oneCellAnchor>
    <xdr:from>
      <xdr:col>18</xdr:col>
      <xdr:colOff>85725</xdr:colOff>
      <xdr:row>45</xdr:row>
      <xdr:rowOff>66675</xdr:rowOff>
    </xdr:from>
    <xdr:ext cx="681523" cy="295601"/>
    <xdr:pic>
      <xdr:nvPicPr>
        <xdr:cNvPr id="58" name="Image 5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09756" y="66675"/>
          <a:ext cx="681523" cy="295601"/>
        </a:xfrm>
        <a:prstGeom prst="rect">
          <a:avLst/>
        </a:prstGeom>
      </xdr:spPr>
    </xdr:pic>
    <xdr:clientData/>
  </xdr:oneCellAnchor>
  <xdr:oneCellAnchor>
    <xdr:from>
      <xdr:col>27</xdr:col>
      <xdr:colOff>38099</xdr:colOff>
      <xdr:row>45</xdr:row>
      <xdr:rowOff>0</xdr:rowOff>
    </xdr:from>
    <xdr:ext cx="534956" cy="451402"/>
    <xdr:pic>
      <xdr:nvPicPr>
        <xdr:cNvPr id="59" name="Image 5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24145" y="0"/>
          <a:ext cx="534956" cy="451402"/>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3" name="Image 2">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0</xdr:colOff>
      <xdr:row>38</xdr:row>
      <xdr:rowOff>126353</xdr:rowOff>
    </xdr:from>
    <xdr:ext cx="525568" cy="457165"/>
    <xdr:pic>
      <xdr:nvPicPr>
        <xdr:cNvPr id="27" name="Image 26">
          <a:hlinkClick xmlns:r="http://schemas.openxmlformats.org/officeDocument/2006/relationships" r:id="rId3"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21710"/>
          <a:ext cx="525568" cy="457165"/>
        </a:xfrm>
        <a:prstGeom prst="rect">
          <a:avLst/>
        </a:prstGeom>
      </xdr:spPr>
    </xdr:pic>
    <xdr:clientData/>
  </xdr:oneCellAnchor>
  <xdr:oneCellAnchor>
    <xdr:from>
      <xdr:col>45</xdr:col>
      <xdr:colOff>87634</xdr:colOff>
      <xdr:row>0</xdr:row>
      <xdr:rowOff>51542</xdr:rowOff>
    </xdr:from>
    <xdr:ext cx="332104" cy="330627"/>
    <xdr:pic>
      <xdr:nvPicPr>
        <xdr:cNvPr id="6" name="Imag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9" name="Imag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0" name="Imag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8" name="Image 7">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42</xdr:row>
      <xdr:rowOff>0</xdr:rowOff>
    </xdr:from>
    <xdr:ext cx="525568" cy="457165"/>
    <xdr:pic>
      <xdr:nvPicPr>
        <xdr:cNvPr id="9" name="Image 8">
          <a:hlinkClick xmlns:r="http://schemas.openxmlformats.org/officeDocument/2006/relationships" r:id="rId3"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00800"/>
          <a:ext cx="525568" cy="457165"/>
        </a:xfrm>
        <a:prstGeom prst="rect">
          <a:avLst/>
        </a:prstGeom>
      </xdr:spPr>
    </xdr:pic>
    <xdr:clientData/>
  </xdr:oneCellAnchor>
  <xdr:twoCellAnchor>
    <xdr:from>
      <xdr:col>1</xdr:col>
      <xdr:colOff>73269</xdr:colOff>
      <xdr:row>87</xdr:row>
      <xdr:rowOff>48846</xdr:rowOff>
    </xdr:from>
    <xdr:to>
      <xdr:col>2</xdr:col>
      <xdr:colOff>89842</xdr:colOff>
      <xdr:row>88</xdr:row>
      <xdr:rowOff>90971</xdr:rowOff>
    </xdr:to>
    <xdr:sp macro="" textlink="">
      <xdr:nvSpPr>
        <xdr:cNvPr id="11" name="Ellipse 10"/>
        <xdr:cNvSpPr/>
      </xdr:nvSpPr>
      <xdr:spPr>
        <a:xfrm>
          <a:off x="254244" y="13307646"/>
          <a:ext cx="197548" cy="194525"/>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5539</xdr:colOff>
      <xdr:row>84</xdr:row>
      <xdr:rowOff>0</xdr:rowOff>
    </xdr:from>
    <xdr:ext cx="525568" cy="457165"/>
    <xdr:pic>
      <xdr:nvPicPr>
        <xdr:cNvPr id="12" name="Imag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2801600"/>
          <a:ext cx="525568" cy="457165"/>
        </a:xfrm>
        <a:prstGeom prst="rect">
          <a:avLst/>
        </a:prstGeom>
      </xdr:spPr>
    </xdr:pic>
    <xdr:clientData/>
  </xdr:oneCellAnchor>
  <xdr:twoCellAnchor>
    <xdr:from>
      <xdr:col>1</xdr:col>
      <xdr:colOff>73269</xdr:colOff>
      <xdr:row>97</xdr:row>
      <xdr:rowOff>48846</xdr:rowOff>
    </xdr:from>
    <xdr:to>
      <xdr:col>2</xdr:col>
      <xdr:colOff>89842</xdr:colOff>
      <xdr:row>98</xdr:row>
      <xdr:rowOff>90971</xdr:rowOff>
    </xdr:to>
    <xdr:sp macro="" textlink="">
      <xdr:nvSpPr>
        <xdr:cNvPr id="13" name="Ellipse 12"/>
        <xdr:cNvSpPr/>
      </xdr:nvSpPr>
      <xdr:spPr>
        <a:xfrm>
          <a:off x="254244" y="14831646"/>
          <a:ext cx="197548" cy="194525"/>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45</xdr:col>
      <xdr:colOff>88372</xdr:colOff>
      <xdr:row>42</xdr:row>
      <xdr:rowOff>51542</xdr:rowOff>
    </xdr:from>
    <xdr:ext cx="330627" cy="330627"/>
    <xdr:pic>
      <xdr:nvPicPr>
        <xdr:cNvPr id="15" name="Imag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452342"/>
          <a:ext cx="330627" cy="330627"/>
        </a:xfrm>
        <a:prstGeom prst="rect">
          <a:avLst/>
        </a:prstGeom>
      </xdr:spPr>
    </xdr:pic>
    <xdr:clientData/>
  </xdr:oneCellAnchor>
  <xdr:oneCellAnchor>
    <xdr:from>
      <xdr:col>45</xdr:col>
      <xdr:colOff>88372</xdr:colOff>
      <xdr:row>84</xdr:row>
      <xdr:rowOff>51542</xdr:rowOff>
    </xdr:from>
    <xdr:ext cx="330627" cy="330627"/>
    <xdr:pic>
      <xdr:nvPicPr>
        <xdr:cNvPr id="16" name="Image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12853142"/>
          <a:ext cx="330627"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0" name="Image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21" name="Image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22" name="Image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23" name="Image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14</xdr:row>
      <xdr:rowOff>19050</xdr:rowOff>
    </xdr:from>
    <xdr:to>
      <xdr:col>4</xdr:col>
      <xdr:colOff>24501</xdr:colOff>
      <xdr:row>17</xdr:row>
      <xdr:rowOff>21734</xdr:rowOff>
    </xdr:to>
    <xdr:pic>
      <xdr:nvPicPr>
        <xdr:cNvPr id="24" name="Image 23"/>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oneCellAnchor>
    <xdr:from>
      <xdr:col>1</xdr:col>
      <xdr:colOff>0</xdr:colOff>
      <xdr:row>47</xdr:row>
      <xdr:rowOff>19050</xdr:rowOff>
    </xdr:from>
    <xdr:ext cx="567426" cy="459884"/>
    <xdr:pic>
      <xdr:nvPicPr>
        <xdr:cNvPr id="17" name="Image 1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oneCellAnchor>
  <xdr:oneCellAnchor>
    <xdr:from>
      <xdr:col>45</xdr:col>
      <xdr:colOff>95250</xdr:colOff>
      <xdr:row>42</xdr:row>
      <xdr:rowOff>47626</xdr:rowOff>
    </xdr:from>
    <xdr:ext cx="357904" cy="377028"/>
    <xdr:pic>
      <xdr:nvPicPr>
        <xdr:cNvPr id="18" name="Imag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24850" y="47626"/>
          <a:ext cx="357904" cy="377028"/>
        </a:xfrm>
        <a:prstGeom prst="rect">
          <a:avLst/>
        </a:prstGeom>
      </xdr:spPr>
    </xdr:pic>
    <xdr:clientData/>
  </xdr:oneCellAnchor>
  <xdr:oneCellAnchor>
    <xdr:from>
      <xdr:col>45</xdr:col>
      <xdr:colOff>95250</xdr:colOff>
      <xdr:row>84</xdr:row>
      <xdr:rowOff>47626</xdr:rowOff>
    </xdr:from>
    <xdr:ext cx="357904" cy="377028"/>
    <xdr:pic>
      <xdr:nvPicPr>
        <xdr:cNvPr id="19" name="Imag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24850" y="47626"/>
          <a:ext cx="357904" cy="37702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783465</xdr:colOff>
      <xdr:row>21</xdr:row>
      <xdr:rowOff>21467</xdr:rowOff>
    </xdr:from>
    <xdr:to>
      <xdr:col>10</xdr:col>
      <xdr:colOff>817839</xdr:colOff>
      <xdr:row>23</xdr:row>
      <xdr:rowOff>193186</xdr:rowOff>
    </xdr:to>
    <xdr:pic>
      <xdr:nvPicPr>
        <xdr:cNvPr id="2" name="Image 1"/>
        <xdr:cNvPicPr>
          <a:picLocks noChangeAspect="1"/>
        </xdr:cNvPicPr>
      </xdr:nvPicPr>
      <xdr:blipFill>
        <a:blip xmlns:r="http://schemas.openxmlformats.org/officeDocument/2006/relationships" r:embed="rId1"/>
        <a:stretch>
          <a:fillRect/>
        </a:stretch>
      </xdr:blipFill>
      <xdr:spPr>
        <a:xfrm>
          <a:off x="8322972" y="4405650"/>
          <a:ext cx="828571" cy="633212"/>
        </a:xfrm>
        <a:prstGeom prst="rect">
          <a:avLst/>
        </a:prstGeom>
      </xdr:spPr>
    </xdr:pic>
    <xdr:clientData/>
  </xdr:twoCellAnchor>
  <xdr:twoCellAnchor editAs="oneCell">
    <xdr:from>
      <xdr:col>9</xdr:col>
      <xdr:colOff>601014</xdr:colOff>
      <xdr:row>25</xdr:row>
      <xdr:rowOff>16099</xdr:rowOff>
    </xdr:from>
    <xdr:to>
      <xdr:col>10</xdr:col>
      <xdr:colOff>772733</xdr:colOff>
      <xdr:row>27</xdr:row>
      <xdr:rowOff>4485</xdr:rowOff>
    </xdr:to>
    <xdr:pic>
      <xdr:nvPicPr>
        <xdr:cNvPr id="3" name="Image 2"/>
        <xdr:cNvPicPr>
          <a:picLocks noChangeAspect="1"/>
        </xdr:cNvPicPr>
      </xdr:nvPicPr>
      <xdr:blipFill>
        <a:blip xmlns:r="http://schemas.openxmlformats.org/officeDocument/2006/relationships" r:embed="rId2"/>
        <a:stretch>
          <a:fillRect/>
        </a:stretch>
      </xdr:blipFill>
      <xdr:spPr>
        <a:xfrm>
          <a:off x="8140521" y="5323268"/>
          <a:ext cx="965916" cy="449879"/>
        </a:xfrm>
        <a:prstGeom prst="rect">
          <a:avLst/>
        </a:prstGeom>
      </xdr:spPr>
    </xdr:pic>
    <xdr:clientData/>
  </xdr:twoCellAnchor>
  <xdr:twoCellAnchor editAs="oneCell">
    <xdr:from>
      <xdr:col>3</xdr:col>
      <xdr:colOff>40246</xdr:colOff>
      <xdr:row>0</xdr:row>
      <xdr:rowOff>0</xdr:rowOff>
    </xdr:from>
    <xdr:to>
      <xdr:col>3</xdr:col>
      <xdr:colOff>572770</xdr:colOff>
      <xdr:row>1</xdr:row>
      <xdr:rowOff>218929</xdr:rowOff>
    </xdr:to>
    <xdr:pic>
      <xdr:nvPicPr>
        <xdr:cNvPr id="5" name="Image 4">
          <a:hlinkClick xmlns:r="http://schemas.openxmlformats.org/officeDocument/2006/relationships" r:id="rId3" tooltip="Accueil"/>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4788" y="0"/>
          <a:ext cx="532524" cy="446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165131</xdr:colOff>
      <xdr:row>2</xdr:row>
      <xdr:rowOff>147635</xdr:rowOff>
    </xdr:to>
    <xdr:pic>
      <xdr:nvPicPr>
        <xdr:cNvPr id="9" name="Imag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7081" cy="452435"/>
        </a:xfrm>
        <a:prstGeom prst="rect">
          <a:avLst/>
        </a:prstGeom>
      </xdr:spPr>
    </xdr:pic>
    <xdr:clientData/>
  </xdr:twoCellAnchor>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2" tooltip="Identité du porteur"/>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4" tooltip="Thématiques traitées"/>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6" tooltip="Motivations"/>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8" tooltip="Objectifs"/>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10" tooltip="Mise en oeuvre"/>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2" tooltip="Budge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4" tooltip="Lisez-moi"/>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6" tooltip="Territoire"/>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7</xdr:col>
      <xdr:colOff>30743</xdr:colOff>
      <xdr:row>35</xdr:row>
      <xdr:rowOff>34050</xdr:rowOff>
    </xdr:from>
    <xdr:to>
      <xdr:col>11</xdr:col>
      <xdr:colOff>59157</xdr:colOff>
      <xdr:row>38</xdr:row>
      <xdr:rowOff>79578</xdr:rowOff>
    </xdr:to>
    <xdr:pic>
      <xdr:nvPicPr>
        <xdr:cNvPr id="19" name="Image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26143" y="5368050"/>
          <a:ext cx="768643" cy="502728"/>
        </a:xfrm>
        <a:prstGeom prst="rect">
          <a:avLst/>
        </a:prstGeom>
      </xdr:spPr>
    </xdr:pic>
    <xdr:clientData/>
  </xdr:twoCellAnchor>
  <xdr:twoCellAnchor editAs="oneCell">
    <xdr:from>
      <xdr:col>0</xdr:col>
      <xdr:colOff>136049</xdr:colOff>
      <xdr:row>35</xdr:row>
      <xdr:rowOff>59866</xdr:rowOff>
    </xdr:from>
    <xdr:to>
      <xdr:col>5</xdr:col>
      <xdr:colOff>164624</xdr:colOff>
      <xdr:row>38</xdr:row>
      <xdr:rowOff>10383</xdr:rowOff>
    </xdr:to>
    <xdr:pic>
      <xdr:nvPicPr>
        <xdr:cNvPr id="20" name="Image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6049" y="5393866"/>
          <a:ext cx="953861" cy="407717"/>
        </a:xfrm>
        <a:prstGeom prst="rect">
          <a:avLst/>
        </a:prstGeom>
      </xdr:spPr>
    </xdr:pic>
    <xdr:clientData/>
  </xdr:twoCellAnchor>
  <xdr:twoCellAnchor editAs="oneCell">
    <xdr:from>
      <xdr:col>12</xdr:col>
      <xdr:colOff>48294</xdr:colOff>
      <xdr:row>34</xdr:row>
      <xdr:rowOff>135698</xdr:rowOff>
    </xdr:from>
    <xdr:to>
      <xdr:col>16</xdr:col>
      <xdr:colOff>57820</xdr:colOff>
      <xdr:row>38</xdr:row>
      <xdr:rowOff>149353</xdr:rowOff>
    </xdr:to>
    <xdr:pic>
      <xdr:nvPicPr>
        <xdr:cNvPr id="2" name="Image 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268980" y="5317298"/>
          <a:ext cx="749754" cy="623255"/>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21" tooltip="Evaluation"/>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5539</xdr:colOff>
      <xdr:row>0</xdr:row>
      <xdr:rowOff>0</xdr:rowOff>
    </xdr:from>
    <xdr:to>
      <xdr:col>2</xdr:col>
      <xdr:colOff>171673</xdr:colOff>
      <xdr:row>3</xdr:row>
      <xdr:rowOff>1251</xdr:rowOff>
    </xdr:to>
    <xdr:pic>
      <xdr:nvPicPr>
        <xdr:cNvPr id="3" name="Image 2">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twoCellAnchor>
  <xdr:twoCellAnchor>
    <xdr:from>
      <xdr:col>1</xdr:col>
      <xdr:colOff>66675</xdr:colOff>
      <xdr:row>16</xdr:row>
      <xdr:rowOff>57150</xdr:rowOff>
    </xdr:from>
    <xdr:to>
      <xdr:col>2</xdr:col>
      <xdr:colOff>83248</xdr:colOff>
      <xdr:row>17</xdr:row>
      <xdr:rowOff>99274</xdr:rowOff>
    </xdr:to>
    <xdr:sp macro="" textlink="">
      <xdr:nvSpPr>
        <xdr:cNvPr id="4" name="Ellipse 3"/>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42</xdr:row>
      <xdr:rowOff>0</xdr:rowOff>
    </xdr:from>
    <xdr:ext cx="525568" cy="457165"/>
    <xdr:pic>
      <xdr:nvPicPr>
        <xdr:cNvPr id="7" name="Image 6">
          <a:hlinkClick xmlns:r="http://schemas.openxmlformats.org/officeDocument/2006/relationships" r:id="rId1" tooltip="Accueil"/>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0"/>
          <a:ext cx="525568" cy="457165"/>
        </a:xfrm>
        <a:prstGeom prst="rect">
          <a:avLst/>
        </a:prstGeom>
      </xdr:spPr>
    </xdr:pic>
    <xdr:clientData/>
  </xdr:oneCellAnchor>
  <xdr:twoCellAnchor>
    <xdr:from>
      <xdr:col>1</xdr:col>
      <xdr:colOff>66675</xdr:colOff>
      <xdr:row>56</xdr:row>
      <xdr:rowOff>57150</xdr:rowOff>
    </xdr:from>
    <xdr:to>
      <xdr:col>2</xdr:col>
      <xdr:colOff>83248</xdr:colOff>
      <xdr:row>57</xdr:row>
      <xdr:rowOff>99274</xdr:rowOff>
    </xdr:to>
    <xdr:sp macro="" textlink="">
      <xdr:nvSpPr>
        <xdr:cNvPr id="8" name="Ellipse 7"/>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13" name="Imag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4" name="Image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42</xdr:row>
      <xdr:rowOff>38101</xdr:rowOff>
    </xdr:from>
    <xdr:ext cx="537482" cy="360936"/>
    <xdr:pic>
      <xdr:nvPicPr>
        <xdr:cNvPr id="15" name="Imag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oneCellAnchor>
  <xdr:oneCellAnchor>
    <xdr:from>
      <xdr:col>18</xdr:col>
      <xdr:colOff>85725</xdr:colOff>
      <xdr:row>42</xdr:row>
      <xdr:rowOff>66675</xdr:rowOff>
    </xdr:from>
    <xdr:ext cx="666750" cy="289381"/>
    <xdr:pic>
      <xdr:nvPicPr>
        <xdr:cNvPr id="16" name="Imag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oneCellAnchor>
  <xdr:oneCellAnchor>
    <xdr:from>
      <xdr:col>27</xdr:col>
      <xdr:colOff>38099</xdr:colOff>
      <xdr:row>42</xdr:row>
      <xdr:rowOff>0</xdr:rowOff>
    </xdr:from>
    <xdr:ext cx="523876" cy="445182"/>
    <xdr:pic>
      <xdr:nvPicPr>
        <xdr:cNvPr id="17" name="Imag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66675</xdr:colOff>
      <xdr:row>14</xdr:row>
      <xdr:rowOff>57150</xdr:rowOff>
    </xdr:from>
    <xdr:to>
      <xdr:col>2</xdr:col>
      <xdr:colOff>83248</xdr:colOff>
      <xdr:row>15</xdr:row>
      <xdr:rowOff>99274</xdr:rowOff>
    </xdr:to>
    <xdr:sp macro="" textlink="">
      <xdr:nvSpPr>
        <xdr:cNvPr id="3" name="Ellipse 2"/>
        <xdr:cNvSpPr/>
      </xdr:nvSpPr>
      <xdr:spPr>
        <a:xfrm>
          <a:off x="247650" y="21907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163618</xdr:colOff>
      <xdr:row>3</xdr:row>
      <xdr:rowOff>1714</xdr:rowOff>
    </xdr:to>
    <xdr:pic>
      <xdr:nvPicPr>
        <xdr:cNvPr id="9" name="Image 8">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twoCellAnchor>
  <xdr:twoCellAnchor>
    <xdr:from>
      <xdr:col>1</xdr:col>
      <xdr:colOff>66675</xdr:colOff>
      <xdr:row>42</xdr:row>
      <xdr:rowOff>57150</xdr:rowOff>
    </xdr:from>
    <xdr:to>
      <xdr:col>2</xdr:col>
      <xdr:colOff>83248</xdr:colOff>
      <xdr:row>43</xdr:row>
      <xdr:rowOff>99274</xdr:rowOff>
    </xdr:to>
    <xdr:sp macro="" textlink="">
      <xdr:nvSpPr>
        <xdr:cNvPr id="10" name="Ellipse 9"/>
        <xdr:cNvSpPr/>
      </xdr:nvSpPr>
      <xdr:spPr>
        <a:xfrm>
          <a:off x="244260" y="2204311"/>
          <a:ext cx="194157" cy="195493"/>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46</xdr:col>
      <xdr:colOff>127513</xdr:colOff>
      <xdr:row>2</xdr:row>
      <xdr:rowOff>115194</xdr:rowOff>
    </xdr:to>
    <xdr:pic>
      <xdr:nvPicPr>
        <xdr:cNvPr id="2"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00259" y="41111"/>
          <a:ext cx="404204" cy="376747"/>
        </a:xfrm>
        <a:prstGeom prst="rect">
          <a:avLst/>
        </a:prstGeom>
      </xdr:spPr>
    </xdr:pic>
    <xdr:clientData/>
  </xdr:twoCellAnchor>
  <xdr:twoCellAnchor editAs="oneCell">
    <xdr:from>
      <xdr:col>34</xdr:col>
      <xdr:colOff>3682</xdr:colOff>
      <xdr:row>31</xdr:row>
      <xdr:rowOff>56503</xdr:rowOff>
    </xdr:from>
    <xdr:to>
      <xdr:col>35</xdr:col>
      <xdr:colOff>145296</xdr:colOff>
      <xdr:row>32</xdr:row>
      <xdr:rowOff>77127</xdr:rowOff>
    </xdr:to>
    <xdr:pic>
      <xdr:nvPicPr>
        <xdr:cNvPr id="4" name="Imag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51436" y="5262965"/>
          <a:ext cx="319199" cy="214352"/>
        </a:xfrm>
        <a:prstGeom prst="rect">
          <a:avLst/>
        </a:prstGeom>
      </xdr:spPr>
    </xdr:pic>
    <xdr:clientData/>
  </xdr:twoCellAnchor>
  <xdr:twoCellAnchor editAs="oneCell">
    <xdr:from>
      <xdr:col>33</xdr:col>
      <xdr:colOff>72649</xdr:colOff>
      <xdr:row>26</xdr:row>
      <xdr:rowOff>92604</xdr:rowOff>
    </xdr:from>
    <xdr:to>
      <xdr:col>36</xdr:col>
      <xdr:colOff>32289</xdr:colOff>
      <xdr:row>27</xdr:row>
      <xdr:rowOff>112582</xdr:rowOff>
    </xdr:to>
    <xdr:pic>
      <xdr:nvPicPr>
        <xdr:cNvPr id="5" name="Imag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42818" y="4330422"/>
          <a:ext cx="492394" cy="213707"/>
        </a:xfrm>
        <a:prstGeom prst="rect">
          <a:avLst/>
        </a:prstGeom>
      </xdr:spPr>
    </xdr:pic>
    <xdr:clientData/>
  </xdr:twoCellAnchor>
  <xdr:twoCellAnchor editAs="oneCell">
    <xdr:from>
      <xdr:col>23</xdr:col>
      <xdr:colOff>53067</xdr:colOff>
      <xdr:row>0</xdr:row>
      <xdr:rowOff>38101</xdr:rowOff>
    </xdr:from>
    <xdr:to>
      <xdr:col>26</xdr:col>
      <xdr:colOff>47624</xdr:colOff>
      <xdr:row>2</xdr:row>
      <xdr:rowOff>94237</xdr:rowOff>
    </xdr:to>
    <xdr:pic>
      <xdr:nvPicPr>
        <xdr:cNvPr id="17" name="Imag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18" name="Imag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29</xdr:col>
      <xdr:colOff>171450</xdr:colOff>
      <xdr:row>2</xdr:row>
      <xdr:rowOff>140382</xdr:rowOff>
    </xdr:to>
    <xdr:pic>
      <xdr:nvPicPr>
        <xdr:cNvPr id="19" name="Imag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0</xdr:col>
      <xdr:colOff>0</xdr:colOff>
      <xdr:row>37</xdr:row>
      <xdr:rowOff>0</xdr:rowOff>
    </xdr:from>
    <xdr:ext cx="518787" cy="461820"/>
    <xdr:pic>
      <xdr:nvPicPr>
        <xdr:cNvPr id="25" name="Image 24">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61820"/>
        </a:xfrm>
        <a:prstGeom prst="rect">
          <a:avLst/>
        </a:prstGeom>
      </xdr:spPr>
    </xdr:pic>
    <xdr:clientData/>
  </xdr:oneCellAnchor>
  <xdr:oneCellAnchor>
    <xdr:from>
      <xdr:col>44</xdr:col>
      <xdr:colOff>88285</xdr:colOff>
      <xdr:row>37</xdr:row>
      <xdr:rowOff>41111</xdr:rowOff>
    </xdr:from>
    <xdr:ext cx="394397" cy="380820"/>
    <xdr:pic>
      <xdr:nvPicPr>
        <xdr:cNvPr id="26" name="Image 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4302" y="41111"/>
          <a:ext cx="394397" cy="380820"/>
        </a:xfrm>
        <a:prstGeom prst="rect">
          <a:avLst/>
        </a:prstGeom>
      </xdr:spPr>
    </xdr:pic>
    <xdr:clientData/>
  </xdr:oneCellAnchor>
  <xdr:oneCellAnchor>
    <xdr:from>
      <xdr:col>23</xdr:col>
      <xdr:colOff>53067</xdr:colOff>
      <xdr:row>37</xdr:row>
      <xdr:rowOff>38101</xdr:rowOff>
    </xdr:from>
    <xdr:ext cx="527311" cy="362873"/>
    <xdr:pic>
      <xdr:nvPicPr>
        <xdr:cNvPr id="27" name="Image 2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37516" y="38101"/>
          <a:ext cx="527311" cy="362873"/>
        </a:xfrm>
        <a:prstGeom prst="rect">
          <a:avLst/>
        </a:prstGeom>
      </xdr:spPr>
    </xdr:pic>
    <xdr:clientData/>
  </xdr:oneCellAnchor>
  <xdr:oneCellAnchor>
    <xdr:from>
      <xdr:col>18</xdr:col>
      <xdr:colOff>85725</xdr:colOff>
      <xdr:row>37</xdr:row>
      <xdr:rowOff>66675</xdr:rowOff>
    </xdr:from>
    <xdr:ext cx="653189" cy="291318"/>
    <xdr:pic>
      <xdr:nvPicPr>
        <xdr:cNvPr id="28" name="Image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82250" y="66675"/>
          <a:ext cx="653189" cy="291318"/>
        </a:xfrm>
        <a:prstGeom prst="rect">
          <a:avLst/>
        </a:prstGeom>
      </xdr:spPr>
    </xdr:pic>
    <xdr:clientData/>
  </xdr:oneCellAnchor>
  <xdr:oneCellAnchor>
    <xdr:from>
      <xdr:col>27</xdr:col>
      <xdr:colOff>38099</xdr:colOff>
      <xdr:row>37</xdr:row>
      <xdr:rowOff>0</xdr:rowOff>
    </xdr:from>
    <xdr:ext cx="520809" cy="447119"/>
    <xdr:pic>
      <xdr:nvPicPr>
        <xdr:cNvPr id="29" name="Image 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32887" y="0"/>
          <a:ext cx="520809" cy="4471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2</xdr:col>
      <xdr:colOff>156837</xdr:colOff>
      <xdr:row>3</xdr:row>
      <xdr:rowOff>1902</xdr:rowOff>
    </xdr:to>
    <xdr:pic>
      <xdr:nvPicPr>
        <xdr:cNvPr id="8" name="Image 7">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18787" cy="459102"/>
        </a:xfrm>
        <a:prstGeom prst="rect">
          <a:avLst/>
        </a:prstGeom>
      </xdr:spPr>
    </xdr:pic>
    <xdr:clientData/>
  </xdr:twoCellAnchor>
  <xdr:oneCellAnchor>
    <xdr:from>
      <xdr:col>0</xdr:col>
      <xdr:colOff>5539</xdr:colOff>
      <xdr:row>41</xdr:row>
      <xdr:rowOff>0</xdr:rowOff>
    </xdr:from>
    <xdr:ext cx="525568" cy="457165"/>
    <xdr:pic>
      <xdr:nvPicPr>
        <xdr:cNvPr id="9" name="Image 8">
          <a:hlinkClick xmlns:r="http://schemas.openxmlformats.org/officeDocument/2006/relationships" r:id="rId1" tooltip="Accueil"/>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9" y="6286500"/>
          <a:ext cx="525568" cy="457165"/>
        </a:xfrm>
        <a:prstGeom prst="rect">
          <a:avLst/>
        </a:prstGeom>
      </xdr:spPr>
    </xdr:pic>
    <xdr:clientData/>
  </xdr:oneCellAnchor>
  <xdr:twoCellAnchor>
    <xdr:from>
      <xdr:col>1</xdr:col>
      <xdr:colOff>66675</xdr:colOff>
      <xdr:row>44</xdr:row>
      <xdr:rowOff>38100</xdr:rowOff>
    </xdr:from>
    <xdr:to>
      <xdr:col>2</xdr:col>
      <xdr:colOff>83248</xdr:colOff>
      <xdr:row>45</xdr:row>
      <xdr:rowOff>80224</xdr:rowOff>
    </xdr:to>
    <xdr:sp macro="" textlink="">
      <xdr:nvSpPr>
        <xdr:cNvPr id="11" name="Ellipse 10"/>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12" name="Imag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3" name="Imag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41</xdr:row>
      <xdr:rowOff>38101</xdr:rowOff>
    </xdr:from>
    <xdr:ext cx="533708" cy="361655"/>
    <xdr:pic>
      <xdr:nvPicPr>
        <xdr:cNvPr id="14" name="Imag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18</xdr:col>
      <xdr:colOff>85725</xdr:colOff>
      <xdr:row>41</xdr:row>
      <xdr:rowOff>66675</xdr:rowOff>
    </xdr:from>
    <xdr:ext cx="661718" cy="290100"/>
    <xdr:pic>
      <xdr:nvPicPr>
        <xdr:cNvPr id="15" name="Image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20631" y="66675"/>
          <a:ext cx="661718" cy="290100"/>
        </a:xfrm>
        <a:prstGeom prst="rect">
          <a:avLst/>
        </a:prstGeom>
      </xdr:spPr>
    </xdr:pic>
    <xdr:clientData/>
  </xdr:oneCellAnchor>
  <xdr:oneCellAnchor>
    <xdr:from>
      <xdr:col>27</xdr:col>
      <xdr:colOff>38099</xdr:colOff>
      <xdr:row>41</xdr:row>
      <xdr:rowOff>0</xdr:rowOff>
    </xdr:from>
    <xdr:ext cx="520102" cy="445901"/>
    <xdr:pic>
      <xdr:nvPicPr>
        <xdr:cNvPr id="16" name="Imag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90457" y="0"/>
          <a:ext cx="520102" cy="44590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1</xdr:col>
      <xdr:colOff>561850</xdr:colOff>
      <xdr:row>0</xdr:row>
      <xdr:rowOff>476250</xdr:rowOff>
    </xdr:to>
    <xdr:pic>
      <xdr:nvPicPr>
        <xdr:cNvPr id="2" name="Image 1">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38100"/>
          <a:ext cx="504700" cy="43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73269</xdr:colOff>
      <xdr:row>42</xdr:row>
      <xdr:rowOff>48846</xdr:rowOff>
    </xdr:from>
    <xdr:to>
      <xdr:col>2</xdr:col>
      <xdr:colOff>89842</xdr:colOff>
      <xdr:row>43</xdr:row>
      <xdr:rowOff>90971</xdr:rowOff>
    </xdr:to>
    <xdr:sp macro="" textlink="">
      <xdr:nvSpPr>
        <xdr:cNvPr id="21" name="Ellipse 20"/>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twoCellAnchor>
    <xdr:from>
      <xdr:col>12</xdr:col>
      <xdr:colOff>66675</xdr:colOff>
      <xdr:row>14</xdr:row>
      <xdr:rowOff>9525</xdr:rowOff>
    </xdr:from>
    <xdr:to>
      <xdr:col>17</xdr:col>
      <xdr:colOff>28575</xdr:colOff>
      <xdr:row>14</xdr:row>
      <xdr:rowOff>9525</xdr:rowOff>
    </xdr:to>
    <xdr:cxnSp macro="">
      <xdr:nvCxnSpPr>
        <xdr:cNvPr id="7" name="Connecteur droit 6"/>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oneCellAnchor>
    <xdr:from>
      <xdr:col>0</xdr:col>
      <xdr:colOff>5539</xdr:colOff>
      <xdr:row>39</xdr:row>
      <xdr:rowOff>0</xdr:rowOff>
    </xdr:from>
    <xdr:ext cx="525568" cy="457165"/>
    <xdr:pic>
      <xdr:nvPicPr>
        <xdr:cNvPr id="19" name="Image 18">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00800"/>
          <a:ext cx="525568" cy="457165"/>
        </a:xfrm>
        <a:prstGeom prst="rect">
          <a:avLst/>
        </a:prstGeom>
      </xdr:spPr>
    </xdr:pic>
    <xdr:clientData/>
  </xdr:oneCellAnchor>
  <xdr:twoCellAnchor>
    <xdr:from>
      <xdr:col>1</xdr:col>
      <xdr:colOff>73269</xdr:colOff>
      <xdr:row>60</xdr:row>
      <xdr:rowOff>48846</xdr:rowOff>
    </xdr:from>
    <xdr:to>
      <xdr:col>2</xdr:col>
      <xdr:colOff>89842</xdr:colOff>
      <xdr:row>61</xdr:row>
      <xdr:rowOff>90971</xdr:rowOff>
    </xdr:to>
    <xdr:sp macro="" textlink="">
      <xdr:nvSpPr>
        <xdr:cNvPr id="22" name="Ellipse 21"/>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85</xdr:row>
      <xdr:rowOff>48846</xdr:rowOff>
    </xdr:from>
    <xdr:to>
      <xdr:col>2</xdr:col>
      <xdr:colOff>89842</xdr:colOff>
      <xdr:row>86</xdr:row>
      <xdr:rowOff>90971</xdr:rowOff>
    </xdr:to>
    <xdr:sp macro="" textlink="">
      <xdr:nvSpPr>
        <xdr:cNvPr id="23" name="Ellipse 22"/>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82</xdr:row>
      <xdr:rowOff>0</xdr:rowOff>
    </xdr:from>
    <xdr:ext cx="525568" cy="457165"/>
    <xdr:pic>
      <xdr:nvPicPr>
        <xdr:cNvPr id="24" name="Image 23">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154615"/>
          <a:ext cx="525568" cy="457165"/>
        </a:xfrm>
        <a:prstGeom prst="rect">
          <a:avLst/>
        </a:prstGeom>
      </xdr:spPr>
    </xdr:pic>
    <xdr:clientData/>
  </xdr:oneCellAnchor>
  <xdr:twoCellAnchor>
    <xdr:from>
      <xdr:col>1</xdr:col>
      <xdr:colOff>73269</xdr:colOff>
      <xdr:row>103</xdr:row>
      <xdr:rowOff>48846</xdr:rowOff>
    </xdr:from>
    <xdr:to>
      <xdr:col>2</xdr:col>
      <xdr:colOff>89842</xdr:colOff>
      <xdr:row>104</xdr:row>
      <xdr:rowOff>90971</xdr:rowOff>
    </xdr:to>
    <xdr:sp macro="" textlink="">
      <xdr:nvSpPr>
        <xdr:cNvPr id="25" name="Ellipse 24"/>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39</xdr:row>
      <xdr:rowOff>50804</xdr:rowOff>
    </xdr:from>
    <xdr:ext cx="332104" cy="332104"/>
    <xdr:pic>
      <xdr:nvPicPr>
        <xdr:cNvPr id="16" name="Imag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82</xdr:row>
      <xdr:rowOff>50804</xdr:rowOff>
    </xdr:from>
    <xdr:ext cx="332104" cy="332104"/>
    <xdr:pic>
      <xdr:nvPicPr>
        <xdr:cNvPr id="17" name="Image 1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39</xdr:row>
      <xdr:rowOff>50804</xdr:rowOff>
    </xdr:from>
    <xdr:ext cx="332104" cy="332104"/>
    <xdr:pic>
      <xdr:nvPicPr>
        <xdr:cNvPr id="18" name="Image 1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27" name="Image 2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28" name="Imag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xdr:from>
      <xdr:col>18</xdr:col>
      <xdr:colOff>85725</xdr:colOff>
      <xdr:row>82</xdr:row>
      <xdr:rowOff>0</xdr:rowOff>
    </xdr:from>
    <xdr:to>
      <xdr:col>30</xdr:col>
      <xdr:colOff>7020</xdr:colOff>
      <xdr:row>84</xdr:row>
      <xdr:rowOff>136371</xdr:rowOff>
    </xdr:to>
    <xdr:grpSp>
      <xdr:nvGrpSpPr>
        <xdr:cNvPr id="5" name="Groupe 4"/>
        <xdr:cNvGrpSpPr/>
      </xdr:nvGrpSpPr>
      <xdr:grpSpPr>
        <a:xfrm>
          <a:off x="3406441" y="12304295"/>
          <a:ext cx="2135105" cy="441171"/>
          <a:chOff x="3406441" y="12304295"/>
          <a:chExt cx="2135105" cy="441171"/>
        </a:xfrm>
      </xdr:grpSpPr>
      <xdr:pic>
        <xdr:nvPicPr>
          <xdr:cNvPr id="29" name="Imag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6204" y="12342396"/>
            <a:ext cx="535978" cy="356925"/>
          </a:xfrm>
          <a:prstGeom prst="rect">
            <a:avLst/>
          </a:prstGeom>
        </xdr:spPr>
      </xdr:pic>
      <xdr:pic>
        <xdr:nvPicPr>
          <xdr:cNvPr id="30" name="Imag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06441" y="12370970"/>
            <a:ext cx="664745" cy="285370"/>
          </a:xfrm>
          <a:prstGeom prst="rect">
            <a:avLst/>
          </a:prstGeom>
        </xdr:spPr>
      </xdr:pic>
      <xdr:pic>
        <xdr:nvPicPr>
          <xdr:cNvPr id="31" name="Image 3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19173" y="12304295"/>
            <a:ext cx="522373" cy="441171"/>
          </a:xfrm>
          <a:prstGeom prst="rect">
            <a:avLst/>
          </a:prstGeom>
        </xdr:spPr>
      </xdr:pic>
    </xdr:grpSp>
    <xdr:clientData/>
  </xdr:twoCellAnchor>
  <xdr:twoCellAnchor>
    <xdr:from>
      <xdr:col>20</xdr:col>
      <xdr:colOff>88232</xdr:colOff>
      <xdr:row>38</xdr:row>
      <xdr:rowOff>136358</xdr:rowOff>
    </xdr:from>
    <xdr:to>
      <xdr:col>32</xdr:col>
      <xdr:colOff>9526</xdr:colOff>
      <xdr:row>41</xdr:row>
      <xdr:rowOff>120329</xdr:rowOff>
    </xdr:to>
    <xdr:grpSp>
      <xdr:nvGrpSpPr>
        <xdr:cNvPr id="33" name="Groupe 32"/>
        <xdr:cNvGrpSpPr/>
      </xdr:nvGrpSpPr>
      <xdr:grpSpPr>
        <a:xfrm>
          <a:off x="3777916" y="6248400"/>
          <a:ext cx="2135105" cy="441171"/>
          <a:chOff x="3406441" y="12304295"/>
          <a:chExt cx="2135105" cy="441171"/>
        </a:xfrm>
      </xdr:grpSpPr>
      <xdr:pic>
        <xdr:nvPicPr>
          <xdr:cNvPr id="34" name="Image 3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6204" y="12342396"/>
            <a:ext cx="535978" cy="356925"/>
          </a:xfrm>
          <a:prstGeom prst="rect">
            <a:avLst/>
          </a:prstGeom>
        </xdr:spPr>
      </xdr:pic>
      <xdr:pic>
        <xdr:nvPicPr>
          <xdr:cNvPr id="35" name="Image 3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06441" y="12370970"/>
            <a:ext cx="664745" cy="285370"/>
          </a:xfrm>
          <a:prstGeom prst="rect">
            <a:avLst/>
          </a:prstGeom>
        </xdr:spPr>
      </xdr:pic>
      <xdr:pic>
        <xdr:nvPicPr>
          <xdr:cNvPr id="36" name="Image 3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19173" y="12304295"/>
            <a:ext cx="522373" cy="441171"/>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73269</xdr:colOff>
      <xdr:row>51</xdr:row>
      <xdr:rowOff>48846</xdr:rowOff>
    </xdr:from>
    <xdr:to>
      <xdr:col>2</xdr:col>
      <xdr:colOff>89842</xdr:colOff>
      <xdr:row>52</xdr:row>
      <xdr:rowOff>90971</xdr:rowOff>
    </xdr:to>
    <xdr:sp macro="" textlink="">
      <xdr:nvSpPr>
        <xdr:cNvPr id="2" name="Ellipse 1"/>
        <xdr:cNvSpPr/>
      </xdr:nvSpPr>
      <xdr:spPr>
        <a:xfrm>
          <a:off x="254244" y="6906846"/>
          <a:ext cx="197548" cy="194525"/>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66675</xdr:colOff>
      <xdr:row>14</xdr:row>
      <xdr:rowOff>57150</xdr:rowOff>
    </xdr:from>
    <xdr:to>
      <xdr:col>2</xdr:col>
      <xdr:colOff>83248</xdr:colOff>
      <xdr:row>15</xdr:row>
      <xdr:rowOff>99274</xdr:rowOff>
    </xdr:to>
    <xdr:sp macro="" textlink="">
      <xdr:nvSpPr>
        <xdr:cNvPr id="3" name="Ellipse 2"/>
        <xdr:cNvSpPr/>
      </xdr:nvSpPr>
      <xdr:spPr>
        <a:xfrm>
          <a:off x="247650" y="2190750"/>
          <a:ext cx="197548" cy="194524"/>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0</xdr:rowOff>
    </xdr:from>
    <xdr:ext cx="525568" cy="457165"/>
    <xdr:pic>
      <xdr:nvPicPr>
        <xdr:cNvPr id="4" name="Image 3">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48</xdr:row>
      <xdr:rowOff>0</xdr:rowOff>
    </xdr:from>
    <xdr:ext cx="525568" cy="457165"/>
    <xdr:pic>
      <xdr:nvPicPr>
        <xdr:cNvPr id="10" name="Image 9">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00800"/>
          <a:ext cx="525568" cy="457165"/>
        </a:xfrm>
        <a:prstGeom prst="rect">
          <a:avLst/>
        </a:prstGeom>
      </xdr:spPr>
    </xdr:pic>
    <xdr:clientData/>
  </xdr:oneCellAnchor>
  <xdr:twoCellAnchor>
    <xdr:from>
      <xdr:col>1</xdr:col>
      <xdr:colOff>73269</xdr:colOff>
      <xdr:row>76</xdr:row>
      <xdr:rowOff>48846</xdr:rowOff>
    </xdr:from>
    <xdr:to>
      <xdr:col>2</xdr:col>
      <xdr:colOff>89842</xdr:colOff>
      <xdr:row>77</xdr:row>
      <xdr:rowOff>90971</xdr:rowOff>
    </xdr:to>
    <xdr:sp macro="" textlink="">
      <xdr:nvSpPr>
        <xdr:cNvPr id="15" name="Ellipse 14"/>
        <xdr:cNvSpPr/>
      </xdr:nvSpPr>
      <xdr:spPr>
        <a:xfrm>
          <a:off x="259390" y="6946260"/>
          <a:ext cx="202693" cy="195401"/>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73269</xdr:colOff>
      <xdr:row>91</xdr:row>
      <xdr:rowOff>48846</xdr:rowOff>
    </xdr:from>
    <xdr:to>
      <xdr:col>2</xdr:col>
      <xdr:colOff>89842</xdr:colOff>
      <xdr:row>92</xdr:row>
      <xdr:rowOff>90971</xdr:rowOff>
    </xdr:to>
    <xdr:sp macro="" textlink="">
      <xdr:nvSpPr>
        <xdr:cNvPr id="18" name="Ellipse 17"/>
        <xdr:cNvSpPr/>
      </xdr:nvSpPr>
      <xdr:spPr>
        <a:xfrm>
          <a:off x="259390" y="6946260"/>
          <a:ext cx="202693" cy="195401"/>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5539</xdr:colOff>
      <xdr:row>88</xdr:row>
      <xdr:rowOff>0</xdr:rowOff>
    </xdr:from>
    <xdr:ext cx="525568" cy="457165"/>
    <xdr:pic>
      <xdr:nvPicPr>
        <xdr:cNvPr id="19" name="Image 18">
          <a:hlinkClick xmlns:r="http://schemas.openxmlformats.org/officeDocument/2006/relationships" r:id="rId1" tooltip="Accueil"/>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437586"/>
          <a:ext cx="525568" cy="457165"/>
        </a:xfrm>
        <a:prstGeom prst="rect">
          <a:avLst/>
        </a:prstGeom>
      </xdr:spPr>
    </xdr:pic>
    <xdr:clientData/>
  </xdr:oneCellAnchor>
  <xdr:twoCellAnchor>
    <xdr:from>
      <xdr:col>1</xdr:col>
      <xdr:colOff>73269</xdr:colOff>
      <xdr:row>101</xdr:row>
      <xdr:rowOff>48846</xdr:rowOff>
    </xdr:from>
    <xdr:to>
      <xdr:col>2</xdr:col>
      <xdr:colOff>89842</xdr:colOff>
      <xdr:row>102</xdr:row>
      <xdr:rowOff>90971</xdr:rowOff>
    </xdr:to>
    <xdr:sp macro="" textlink="">
      <xdr:nvSpPr>
        <xdr:cNvPr id="20" name="Ellipse 19"/>
        <xdr:cNvSpPr/>
      </xdr:nvSpPr>
      <xdr:spPr>
        <a:xfrm>
          <a:off x="254244" y="6906846"/>
          <a:ext cx="197548" cy="194525"/>
        </a:xfrm>
        <a:prstGeom prst="ellipse">
          <a:avLst/>
        </a:prstGeom>
        <a:solidFill>
          <a:schemeClr val="tx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45</xdr:col>
      <xdr:colOff>88372</xdr:colOff>
      <xdr:row>0</xdr:row>
      <xdr:rowOff>51542</xdr:rowOff>
    </xdr:from>
    <xdr:ext cx="330627" cy="330627"/>
    <xdr:pic>
      <xdr:nvPicPr>
        <xdr:cNvPr id="21" name="Imag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63803" y="51542"/>
          <a:ext cx="330627" cy="330627"/>
        </a:xfrm>
        <a:prstGeom prst="rect">
          <a:avLst/>
        </a:prstGeom>
      </xdr:spPr>
    </xdr:pic>
    <xdr:clientData/>
  </xdr:oneCellAnchor>
  <xdr:oneCellAnchor>
    <xdr:from>
      <xdr:col>45</xdr:col>
      <xdr:colOff>88372</xdr:colOff>
      <xdr:row>48</xdr:row>
      <xdr:rowOff>51542</xdr:rowOff>
    </xdr:from>
    <xdr:ext cx="330627" cy="330627"/>
    <xdr:pic>
      <xdr:nvPicPr>
        <xdr:cNvPr id="22" name="Image 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63803" y="51542"/>
          <a:ext cx="330627" cy="330627"/>
        </a:xfrm>
        <a:prstGeom prst="rect">
          <a:avLst/>
        </a:prstGeom>
      </xdr:spPr>
    </xdr:pic>
    <xdr:clientData/>
  </xdr:oneCellAnchor>
  <xdr:oneCellAnchor>
    <xdr:from>
      <xdr:col>45</xdr:col>
      <xdr:colOff>88372</xdr:colOff>
      <xdr:row>88</xdr:row>
      <xdr:rowOff>51542</xdr:rowOff>
    </xdr:from>
    <xdr:ext cx="330627" cy="330627"/>
    <xdr:pic>
      <xdr:nvPicPr>
        <xdr:cNvPr id="23" name="Image 2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63803" y="51542"/>
          <a:ext cx="330627"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3" name="Imag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18</xdr:col>
      <xdr:colOff>85725</xdr:colOff>
      <xdr:row>0</xdr:row>
      <xdr:rowOff>66675</xdr:rowOff>
    </xdr:from>
    <xdr:to>
      <xdr:col>22</xdr:col>
      <xdr:colOff>28575</xdr:colOff>
      <xdr:row>2</xdr:row>
      <xdr:rowOff>51256</xdr:rowOff>
    </xdr:to>
    <xdr:pic>
      <xdr:nvPicPr>
        <xdr:cNvPr id="14" name="Imag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43275" y="66675"/>
          <a:ext cx="666750" cy="289381"/>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16" name="Imag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oneCellAnchor>
    <xdr:from>
      <xdr:col>23</xdr:col>
      <xdr:colOff>53067</xdr:colOff>
      <xdr:row>48</xdr:row>
      <xdr:rowOff>38101</xdr:rowOff>
    </xdr:from>
    <xdr:ext cx="530339" cy="362297"/>
    <xdr:pic>
      <xdr:nvPicPr>
        <xdr:cNvPr id="17" name="Imag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0723" y="38101"/>
          <a:ext cx="530339" cy="362297"/>
        </a:xfrm>
        <a:prstGeom prst="rect">
          <a:avLst/>
        </a:prstGeom>
      </xdr:spPr>
    </xdr:pic>
    <xdr:clientData/>
  </xdr:oneCellAnchor>
  <xdr:oneCellAnchor>
    <xdr:from>
      <xdr:col>18</xdr:col>
      <xdr:colOff>85725</xdr:colOff>
      <xdr:row>48</xdr:row>
      <xdr:rowOff>66675</xdr:rowOff>
    </xdr:from>
    <xdr:ext cx="657225" cy="290742"/>
    <xdr:pic>
      <xdr:nvPicPr>
        <xdr:cNvPr id="24" name="Image 2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00413" y="66675"/>
          <a:ext cx="657225" cy="290742"/>
        </a:xfrm>
        <a:prstGeom prst="rect">
          <a:avLst/>
        </a:prstGeom>
      </xdr:spPr>
    </xdr:pic>
    <xdr:clientData/>
  </xdr:oneCellAnchor>
  <xdr:oneCellAnchor>
    <xdr:from>
      <xdr:col>27</xdr:col>
      <xdr:colOff>38099</xdr:colOff>
      <xdr:row>48</xdr:row>
      <xdr:rowOff>0</xdr:rowOff>
    </xdr:from>
    <xdr:ext cx="516733" cy="446543"/>
    <xdr:pic>
      <xdr:nvPicPr>
        <xdr:cNvPr id="25" name="Image 2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60130" y="0"/>
          <a:ext cx="516733" cy="446543"/>
        </a:xfrm>
        <a:prstGeom prst="rect">
          <a:avLst/>
        </a:prstGeom>
      </xdr:spPr>
    </xdr:pic>
    <xdr:clientData/>
  </xdr:oneCellAnchor>
  <xdr:oneCellAnchor>
    <xdr:from>
      <xdr:col>23</xdr:col>
      <xdr:colOff>53067</xdr:colOff>
      <xdr:row>88</xdr:row>
      <xdr:rowOff>38101</xdr:rowOff>
    </xdr:from>
    <xdr:ext cx="530339" cy="362297"/>
    <xdr:pic>
      <xdr:nvPicPr>
        <xdr:cNvPr id="26" name="Image 2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0723" y="38101"/>
          <a:ext cx="530339" cy="362297"/>
        </a:xfrm>
        <a:prstGeom prst="rect">
          <a:avLst/>
        </a:prstGeom>
      </xdr:spPr>
    </xdr:pic>
    <xdr:clientData/>
  </xdr:oneCellAnchor>
  <xdr:oneCellAnchor>
    <xdr:from>
      <xdr:col>18</xdr:col>
      <xdr:colOff>85725</xdr:colOff>
      <xdr:row>88</xdr:row>
      <xdr:rowOff>66675</xdr:rowOff>
    </xdr:from>
    <xdr:ext cx="657225" cy="290742"/>
    <xdr:pic>
      <xdr:nvPicPr>
        <xdr:cNvPr id="27" name="Image 2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00413" y="66675"/>
          <a:ext cx="657225" cy="290742"/>
        </a:xfrm>
        <a:prstGeom prst="rect">
          <a:avLst/>
        </a:prstGeom>
      </xdr:spPr>
    </xdr:pic>
    <xdr:clientData/>
  </xdr:oneCellAnchor>
  <xdr:oneCellAnchor>
    <xdr:from>
      <xdr:col>27</xdr:col>
      <xdr:colOff>38099</xdr:colOff>
      <xdr:row>88</xdr:row>
      <xdr:rowOff>0</xdr:rowOff>
    </xdr:from>
    <xdr:ext cx="516733" cy="446543"/>
    <xdr:pic>
      <xdr:nvPicPr>
        <xdr:cNvPr id="28" name="Imag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60130" y="0"/>
          <a:ext cx="516733" cy="44654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Autonomie-Dossiers/Conf&#233;rence%20des%20financeurs/6%20-%20Appels%20&#224;%20projet/Doc_Travail_CH/0_Fiche_commu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Autonomie-Dossiers/Conf&#233;rence%20des%20financeurs/6%20-%20Appels%20&#224;%20projet/BDD/BDD_Listing_Proj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Porteur"/>
      <sheetName val="Liste-Projet"/>
      <sheetName val="Liste_sous-thèmes"/>
      <sheetName val="Liste type-action"/>
      <sheetName val="Liste niveau prévention"/>
      <sheetName val="Liste-Objectifs généraux"/>
      <sheetName val="Liste-intervention EA"/>
      <sheetName val="Liste-Partenaires"/>
      <sheetName val="Liste-indicateurs-evaluation"/>
      <sheetName val="Liste recurrence"/>
      <sheetName val="DIM participation beneficiaire"/>
    </sheetNames>
    <sheetDataSet>
      <sheetData sheetId="0">
        <row r="1">
          <cell r="A1" t="str">
            <v>Porteurs</v>
          </cell>
          <cell r="B1" t="str">
            <v>Code Projet</v>
          </cell>
        </row>
        <row r="2">
          <cell r="A2" t="str">
            <v>ASEPT Bretagne</v>
          </cell>
          <cell r="B2">
            <v>1</v>
          </cell>
        </row>
        <row r="3">
          <cell r="A3" t="str">
            <v>EA alréen</v>
          </cell>
          <cell r="B3">
            <v>2</v>
          </cell>
        </row>
        <row r="4">
          <cell r="A4" t="str">
            <v>ADEME</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orteurs"/>
    </sheetNames>
    <sheetDataSet>
      <sheetData sheetId="0">
        <row r="1">
          <cell r="A1" t="str">
            <v>CCT</v>
          </cell>
          <cell r="B1" t="str">
            <v>Porteur</v>
          </cell>
          <cell r="C1" t="str">
            <v>Nom du projet</v>
          </cell>
          <cell r="D1" t="str">
            <v>Date de réception</v>
          </cell>
          <cell r="E1" t="str">
            <v>Numérotation</v>
          </cell>
        </row>
        <row r="2">
          <cell r="A2" t="str">
            <v>ASEPT BretagneAteliers Mémoire - Nutrition - Vitalité</v>
          </cell>
          <cell r="B2" t="str">
            <v>ASEPT Bretagne</v>
          </cell>
          <cell r="C2" t="str">
            <v>Ateliers Mémoire - Nutrition - Vitalité</v>
          </cell>
          <cell r="D2">
            <v>43344</v>
          </cell>
          <cell r="E2">
            <v>1</v>
          </cell>
        </row>
        <row r="3">
          <cell r="A3">
            <v>0</v>
          </cell>
          <cell r="B3">
            <v>0</v>
          </cell>
          <cell r="C3">
            <v>0</v>
          </cell>
          <cell r="D3">
            <v>0</v>
          </cell>
          <cell r="E3">
            <v>0</v>
          </cell>
        </row>
        <row r="4">
          <cell r="A4">
            <v>0</v>
          </cell>
          <cell r="B4">
            <v>0</v>
          </cell>
          <cell r="C4">
            <v>0</v>
          </cell>
          <cell r="D4">
            <v>0</v>
          </cell>
          <cell r="E4">
            <v>0</v>
          </cell>
        </row>
        <row r="5">
          <cell r="A5">
            <v>0</v>
          </cell>
          <cell r="B5">
            <v>0</v>
          </cell>
          <cell r="C5">
            <v>0</v>
          </cell>
          <cell r="D5">
            <v>0</v>
          </cell>
          <cell r="E5">
            <v>0</v>
          </cell>
        </row>
        <row r="6">
          <cell r="A6">
            <v>0</v>
          </cell>
          <cell r="B6">
            <v>0</v>
          </cell>
          <cell r="C6">
            <v>0</v>
          </cell>
          <cell r="D6">
            <v>0</v>
          </cell>
          <cell r="E6">
            <v>0</v>
          </cell>
        </row>
        <row r="7">
          <cell r="A7">
            <v>0</v>
          </cell>
          <cell r="B7">
            <v>0</v>
          </cell>
          <cell r="C7">
            <v>0</v>
          </cell>
          <cell r="D7">
            <v>0</v>
          </cell>
          <cell r="E7">
            <v>0</v>
          </cell>
        </row>
        <row r="8">
          <cell r="A8">
            <v>0</v>
          </cell>
          <cell r="B8">
            <v>0</v>
          </cell>
          <cell r="C8">
            <v>0</v>
          </cell>
          <cell r="D8">
            <v>0</v>
          </cell>
          <cell r="E8">
            <v>0</v>
          </cell>
        </row>
        <row r="9">
          <cell r="A9">
            <v>0</v>
          </cell>
          <cell r="B9">
            <v>0</v>
          </cell>
          <cell r="C9">
            <v>0</v>
          </cell>
          <cell r="D9">
            <v>0</v>
          </cell>
          <cell r="E9">
            <v>0</v>
          </cell>
        </row>
        <row r="10">
          <cell r="A10">
            <v>0</v>
          </cell>
          <cell r="B10">
            <v>0</v>
          </cell>
          <cell r="C10">
            <v>0</v>
          </cell>
          <cell r="D10">
            <v>0</v>
          </cell>
          <cell r="E10">
            <v>0</v>
          </cell>
        </row>
        <row r="11">
          <cell r="A11">
            <v>0</v>
          </cell>
          <cell r="B11">
            <v>0</v>
          </cell>
          <cell r="C11">
            <v>0</v>
          </cell>
          <cell r="D11">
            <v>0</v>
          </cell>
          <cell r="E11">
            <v>0</v>
          </cell>
        </row>
        <row r="12">
          <cell r="A12">
            <v>0</v>
          </cell>
          <cell r="B12">
            <v>0</v>
          </cell>
          <cell r="C12">
            <v>0</v>
          </cell>
          <cell r="D12">
            <v>0</v>
          </cell>
          <cell r="E12">
            <v>0</v>
          </cell>
        </row>
        <row r="13">
          <cell r="A13">
            <v>0</v>
          </cell>
          <cell r="B13">
            <v>0</v>
          </cell>
          <cell r="C13">
            <v>0</v>
          </cell>
          <cell r="D13">
            <v>0</v>
          </cell>
          <cell r="E13">
            <v>0</v>
          </cell>
        </row>
        <row r="14">
          <cell r="A14">
            <v>0</v>
          </cell>
          <cell r="B14">
            <v>0</v>
          </cell>
          <cell r="C14">
            <v>0</v>
          </cell>
          <cell r="D14">
            <v>0</v>
          </cell>
          <cell r="E14">
            <v>0</v>
          </cell>
        </row>
        <row r="15">
          <cell r="A15">
            <v>0</v>
          </cell>
          <cell r="B15">
            <v>0</v>
          </cell>
          <cell r="C15">
            <v>0</v>
          </cell>
          <cell r="D15">
            <v>0</v>
          </cell>
          <cell r="E15">
            <v>0</v>
          </cell>
        </row>
        <row r="16">
          <cell r="A16">
            <v>0</v>
          </cell>
          <cell r="B16">
            <v>0</v>
          </cell>
          <cell r="C16">
            <v>0</v>
          </cell>
          <cell r="D16">
            <v>0</v>
          </cell>
          <cell r="E16">
            <v>0</v>
          </cell>
        </row>
        <row r="17">
          <cell r="A17">
            <v>0</v>
          </cell>
          <cell r="B17">
            <v>0</v>
          </cell>
          <cell r="C17">
            <v>0</v>
          </cell>
          <cell r="D17">
            <v>0</v>
          </cell>
          <cell r="E17">
            <v>0</v>
          </cell>
        </row>
        <row r="18">
          <cell r="A18">
            <v>0</v>
          </cell>
          <cell r="B18">
            <v>0</v>
          </cell>
          <cell r="C18">
            <v>0</v>
          </cell>
          <cell r="D18">
            <v>0</v>
          </cell>
          <cell r="E18">
            <v>0</v>
          </cell>
        </row>
        <row r="19">
          <cell r="A19">
            <v>0</v>
          </cell>
          <cell r="B19">
            <v>0</v>
          </cell>
          <cell r="C19">
            <v>0</v>
          </cell>
          <cell r="D19">
            <v>0</v>
          </cell>
          <cell r="E19">
            <v>0</v>
          </cell>
        </row>
        <row r="20">
          <cell r="A20">
            <v>0</v>
          </cell>
          <cell r="B20">
            <v>0</v>
          </cell>
          <cell r="C20">
            <v>0</v>
          </cell>
          <cell r="D20">
            <v>0</v>
          </cell>
          <cell r="E20">
            <v>0</v>
          </cell>
        </row>
        <row r="21">
          <cell r="A21">
            <v>0</v>
          </cell>
          <cell r="B21">
            <v>0</v>
          </cell>
          <cell r="C21">
            <v>0</v>
          </cell>
          <cell r="D21">
            <v>0</v>
          </cell>
          <cell r="E21">
            <v>0</v>
          </cell>
        </row>
        <row r="22">
          <cell r="A22">
            <v>0</v>
          </cell>
          <cell r="B22">
            <v>0</v>
          </cell>
          <cell r="C22">
            <v>0</v>
          </cell>
          <cell r="D22">
            <v>0</v>
          </cell>
          <cell r="E22">
            <v>0</v>
          </cell>
        </row>
        <row r="23">
          <cell r="A23">
            <v>0</v>
          </cell>
          <cell r="B23">
            <v>0</v>
          </cell>
          <cell r="C23">
            <v>0</v>
          </cell>
          <cell r="D23">
            <v>0</v>
          </cell>
          <cell r="E23">
            <v>0</v>
          </cell>
        </row>
        <row r="24">
          <cell r="A24">
            <v>0</v>
          </cell>
          <cell r="B24">
            <v>0</v>
          </cell>
          <cell r="C24">
            <v>0</v>
          </cell>
          <cell r="D24">
            <v>0</v>
          </cell>
          <cell r="E24">
            <v>0</v>
          </cell>
        </row>
        <row r="25">
          <cell r="A25">
            <v>0</v>
          </cell>
          <cell r="B25">
            <v>0</v>
          </cell>
          <cell r="C25">
            <v>0</v>
          </cell>
          <cell r="D25">
            <v>0</v>
          </cell>
          <cell r="E25">
            <v>0</v>
          </cell>
        </row>
        <row r="26">
          <cell r="A26">
            <v>0</v>
          </cell>
          <cell r="B26">
            <v>0</v>
          </cell>
          <cell r="C26">
            <v>0</v>
          </cell>
          <cell r="D26">
            <v>0</v>
          </cell>
          <cell r="E26">
            <v>0</v>
          </cell>
        </row>
        <row r="27">
          <cell r="A27">
            <v>0</v>
          </cell>
          <cell r="B27">
            <v>0</v>
          </cell>
          <cell r="C27">
            <v>0</v>
          </cell>
          <cell r="D27">
            <v>0</v>
          </cell>
          <cell r="E27">
            <v>0</v>
          </cell>
        </row>
        <row r="28">
          <cell r="A28">
            <v>0</v>
          </cell>
          <cell r="B28">
            <v>0</v>
          </cell>
          <cell r="C28">
            <v>0</v>
          </cell>
          <cell r="D28">
            <v>0</v>
          </cell>
          <cell r="E28">
            <v>0</v>
          </cell>
        </row>
        <row r="29">
          <cell r="A29">
            <v>0</v>
          </cell>
          <cell r="B29">
            <v>0</v>
          </cell>
          <cell r="C29">
            <v>0</v>
          </cell>
          <cell r="D29">
            <v>0</v>
          </cell>
          <cell r="E29">
            <v>0</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v>0</v>
          </cell>
        </row>
        <row r="181">
          <cell r="A181">
            <v>0</v>
          </cell>
          <cell r="B181">
            <v>0</v>
          </cell>
          <cell r="C181">
            <v>0</v>
          </cell>
          <cell r="D181">
            <v>0</v>
          </cell>
          <cell r="E181">
            <v>0</v>
          </cell>
        </row>
        <row r="182">
          <cell r="A182">
            <v>0</v>
          </cell>
          <cell r="B182">
            <v>0</v>
          </cell>
          <cell r="C182">
            <v>0</v>
          </cell>
          <cell r="D182">
            <v>0</v>
          </cell>
          <cell r="E182">
            <v>0</v>
          </cell>
        </row>
        <row r="183">
          <cell r="A183">
            <v>0</v>
          </cell>
          <cell r="B183">
            <v>0</v>
          </cell>
          <cell r="C183">
            <v>0</v>
          </cell>
          <cell r="D183">
            <v>0</v>
          </cell>
          <cell r="E183">
            <v>0</v>
          </cell>
        </row>
        <row r="184">
          <cell r="A184">
            <v>0</v>
          </cell>
          <cell r="B184">
            <v>0</v>
          </cell>
          <cell r="C184">
            <v>0</v>
          </cell>
          <cell r="D184">
            <v>0</v>
          </cell>
          <cell r="E184">
            <v>0</v>
          </cell>
        </row>
        <row r="185">
          <cell r="A185">
            <v>0</v>
          </cell>
          <cell r="B185">
            <v>0</v>
          </cell>
          <cell r="C185">
            <v>0</v>
          </cell>
          <cell r="D185">
            <v>0</v>
          </cell>
          <cell r="E185">
            <v>0</v>
          </cell>
        </row>
        <row r="186">
          <cell r="A186">
            <v>0</v>
          </cell>
          <cell r="B186">
            <v>0</v>
          </cell>
          <cell r="C186">
            <v>0</v>
          </cell>
          <cell r="D186">
            <v>0</v>
          </cell>
          <cell r="E186">
            <v>0</v>
          </cell>
        </row>
        <row r="187">
          <cell r="A187">
            <v>0</v>
          </cell>
          <cell r="B187">
            <v>0</v>
          </cell>
          <cell r="C187">
            <v>0</v>
          </cell>
          <cell r="D187">
            <v>0</v>
          </cell>
          <cell r="E187">
            <v>0</v>
          </cell>
        </row>
        <row r="188">
          <cell r="A188">
            <v>0</v>
          </cell>
          <cell r="B188">
            <v>0</v>
          </cell>
          <cell r="C188">
            <v>0</v>
          </cell>
          <cell r="D188">
            <v>0</v>
          </cell>
          <cell r="E188">
            <v>0</v>
          </cell>
        </row>
        <row r="189">
          <cell r="A189">
            <v>0</v>
          </cell>
          <cell r="B189">
            <v>0</v>
          </cell>
          <cell r="C189">
            <v>0</v>
          </cell>
          <cell r="D189">
            <v>0</v>
          </cell>
          <cell r="E189">
            <v>0</v>
          </cell>
        </row>
        <row r="190">
          <cell r="A190">
            <v>0</v>
          </cell>
          <cell r="B190">
            <v>0</v>
          </cell>
          <cell r="C190">
            <v>0</v>
          </cell>
          <cell r="D190">
            <v>0</v>
          </cell>
          <cell r="E190">
            <v>0</v>
          </cell>
        </row>
        <row r="191">
          <cell r="A191">
            <v>0</v>
          </cell>
          <cell r="B191">
            <v>0</v>
          </cell>
          <cell r="C191">
            <v>0</v>
          </cell>
          <cell r="D191">
            <v>0</v>
          </cell>
          <cell r="E191">
            <v>0</v>
          </cell>
        </row>
        <row r="192">
          <cell r="A192">
            <v>0</v>
          </cell>
          <cell r="B192">
            <v>0</v>
          </cell>
          <cell r="C192">
            <v>0</v>
          </cell>
          <cell r="D192">
            <v>0</v>
          </cell>
          <cell r="E192">
            <v>0</v>
          </cell>
        </row>
        <row r="193">
          <cell r="A193">
            <v>0</v>
          </cell>
          <cell r="B193">
            <v>0</v>
          </cell>
          <cell r="C193">
            <v>0</v>
          </cell>
          <cell r="D193">
            <v>0</v>
          </cell>
          <cell r="E193">
            <v>0</v>
          </cell>
        </row>
        <row r="194">
          <cell r="A194">
            <v>0</v>
          </cell>
          <cell r="B194">
            <v>0</v>
          </cell>
          <cell r="C194">
            <v>0</v>
          </cell>
          <cell r="D194">
            <v>0</v>
          </cell>
          <cell r="E194">
            <v>0</v>
          </cell>
        </row>
        <row r="195">
          <cell r="A195">
            <v>0</v>
          </cell>
          <cell r="B195">
            <v>0</v>
          </cell>
          <cell r="C195">
            <v>0</v>
          </cell>
          <cell r="D195">
            <v>0</v>
          </cell>
          <cell r="E195">
            <v>0</v>
          </cell>
        </row>
        <row r="196">
          <cell r="A196">
            <v>0</v>
          </cell>
          <cell r="B196">
            <v>0</v>
          </cell>
          <cell r="C196">
            <v>0</v>
          </cell>
          <cell r="D196">
            <v>0</v>
          </cell>
          <cell r="E196">
            <v>0</v>
          </cell>
        </row>
        <row r="197">
          <cell r="A197">
            <v>0</v>
          </cell>
          <cell r="B197">
            <v>0</v>
          </cell>
          <cell r="C197">
            <v>0</v>
          </cell>
          <cell r="D197">
            <v>0</v>
          </cell>
          <cell r="E197">
            <v>0</v>
          </cell>
        </row>
        <row r="198">
          <cell r="A198">
            <v>0</v>
          </cell>
          <cell r="B198">
            <v>0</v>
          </cell>
          <cell r="C198">
            <v>0</v>
          </cell>
          <cell r="D198">
            <v>0</v>
          </cell>
          <cell r="E198">
            <v>0</v>
          </cell>
        </row>
        <row r="199">
          <cell r="A199">
            <v>0</v>
          </cell>
          <cell r="B199">
            <v>0</v>
          </cell>
          <cell r="C199">
            <v>0</v>
          </cell>
          <cell r="D199">
            <v>0</v>
          </cell>
          <cell r="E199">
            <v>0</v>
          </cell>
        </row>
        <row r="200">
          <cell r="A200">
            <v>0</v>
          </cell>
          <cell r="B200">
            <v>0</v>
          </cell>
          <cell r="C200">
            <v>0</v>
          </cell>
          <cell r="D200">
            <v>0</v>
          </cell>
          <cell r="E200">
            <v>0</v>
          </cell>
        </row>
      </sheetData>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X671"/>
  <sheetViews>
    <sheetView showGridLines="0" topLeftCell="A565" zoomScale="142" zoomScaleNormal="142" workbookViewId="0">
      <selection activeCell="E554" sqref="E554:AS587"/>
    </sheetView>
  </sheetViews>
  <sheetFormatPr baseColWidth="10" defaultColWidth="1.88671875" defaultRowHeight="9" customHeight="1" x14ac:dyDescent="0.25"/>
  <cols>
    <col min="1" max="1" width="1.88671875" style="4"/>
    <col min="2" max="10" width="1.88671875" style="10"/>
    <col min="11" max="17" width="1.88671875" style="4"/>
    <col min="18" max="18" width="1.88671875" style="14" hidden="1" customWidth="1"/>
    <col min="19" max="33" width="1.88671875" style="4"/>
    <col min="34" max="34" width="1.88671875" style="14" hidden="1" customWidth="1"/>
    <col min="35" max="48" width="1.88671875" style="4"/>
    <col min="49" max="49" width="1.88671875" style="14" customWidth="1"/>
    <col min="50" max="51" width="1.88671875" style="4"/>
    <col min="52" max="52" width="5.6640625" style="4" bestFit="1" customWidth="1"/>
    <col min="53" max="16384" width="1.88671875" style="4"/>
  </cols>
  <sheetData>
    <row r="2" spans="2:47" ht="9" customHeight="1" thickBot="1" x14ac:dyDescent="0.3"/>
    <row r="3" spans="2:47" ht="9" customHeight="1" x14ac:dyDescent="0.25">
      <c r="B3" s="340" t="s">
        <v>40</v>
      </c>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2"/>
    </row>
    <row r="4" spans="2:47" ht="9" customHeight="1" x14ac:dyDescent="0.25">
      <c r="B4" s="343"/>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5"/>
    </row>
    <row r="5" spans="2:47" ht="9" customHeight="1" x14ac:dyDescent="0.25">
      <c r="B5" s="343"/>
      <c r="C5" s="344"/>
      <c r="D5" s="344"/>
      <c r="E5" s="344"/>
      <c r="F5" s="344"/>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5"/>
    </row>
    <row r="6" spans="2:47" ht="9" customHeight="1" x14ac:dyDescent="0.25">
      <c r="B6" s="343"/>
      <c r="C6" s="344"/>
      <c r="D6" s="344"/>
      <c r="E6" s="344"/>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5"/>
    </row>
    <row r="7" spans="2:47" ht="9" customHeight="1" x14ac:dyDescent="0.25">
      <c r="B7" s="343"/>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5"/>
    </row>
    <row r="8" spans="2:47" ht="9" customHeight="1" x14ac:dyDescent="0.25">
      <c r="B8" s="343"/>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5"/>
    </row>
    <row r="9" spans="2:47" ht="9" customHeight="1" thickBot="1" x14ac:dyDescent="0.3">
      <c r="B9" s="346"/>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8"/>
    </row>
    <row r="14" spans="2:47" ht="9" customHeight="1" thickBot="1" x14ac:dyDescent="0.3"/>
    <row r="15" spans="2:47" ht="9" customHeight="1" x14ac:dyDescent="0.25">
      <c r="B15" s="349" t="s">
        <v>41</v>
      </c>
      <c r="C15" s="350"/>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1"/>
    </row>
    <row r="16" spans="2:47" ht="9" customHeight="1" x14ac:dyDescent="0.25">
      <c r="B16" s="352"/>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4"/>
    </row>
    <row r="17" spans="2:47" ht="9" customHeight="1" thickBot="1" x14ac:dyDescent="0.3">
      <c r="B17" s="355"/>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7"/>
    </row>
    <row r="23" spans="2:47" ht="9" customHeight="1" x14ac:dyDescent="0.25">
      <c r="D23" s="280" t="s">
        <v>57</v>
      </c>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row>
    <row r="24" spans="2:47" ht="9" customHeight="1" x14ac:dyDescent="0.25">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row>
    <row r="27" spans="2:47" ht="9" customHeight="1" x14ac:dyDescent="0.25">
      <c r="B27" s="239" t="s">
        <v>53</v>
      </c>
      <c r="C27" s="239"/>
      <c r="D27" s="240" t="s">
        <v>58</v>
      </c>
      <c r="E27" s="240"/>
      <c r="F27" s="240"/>
      <c r="G27" s="240"/>
      <c r="H27" s="240"/>
      <c r="I27" s="240"/>
      <c r="J27" s="240"/>
      <c r="L27" s="358" t="s">
        <v>42</v>
      </c>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60"/>
    </row>
    <row r="28" spans="2:47" ht="9" customHeight="1" x14ac:dyDescent="0.25">
      <c r="B28" s="239"/>
      <c r="C28" s="239"/>
      <c r="D28" s="240"/>
      <c r="E28" s="240"/>
      <c r="F28" s="240"/>
      <c r="G28" s="240"/>
      <c r="H28" s="240"/>
      <c r="I28" s="240"/>
      <c r="J28" s="240"/>
      <c r="L28" s="361"/>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3"/>
    </row>
    <row r="29" spans="2:47" ht="9" customHeight="1" x14ac:dyDescent="0.25">
      <c r="D29" s="240"/>
      <c r="E29" s="240"/>
      <c r="F29" s="240"/>
      <c r="G29" s="240"/>
      <c r="H29" s="240"/>
      <c r="I29" s="240"/>
      <c r="J29" s="240"/>
    </row>
    <row r="30" spans="2:47" ht="9" customHeight="1" x14ac:dyDescent="0.25">
      <c r="D30" s="240"/>
      <c r="E30" s="240"/>
      <c r="F30" s="240"/>
      <c r="G30" s="240"/>
      <c r="H30" s="240"/>
      <c r="I30" s="240"/>
      <c r="J30" s="240"/>
      <c r="L30" s="316" t="s">
        <v>43</v>
      </c>
      <c r="M30" s="316"/>
      <c r="N30" s="316"/>
      <c r="O30" s="316"/>
      <c r="P30" s="316"/>
      <c r="Q30" s="316"/>
      <c r="R30" s="316"/>
      <c r="S30" s="316"/>
      <c r="T30" s="316"/>
      <c r="U30" s="316"/>
    </row>
    <row r="31" spans="2:47" ht="9" customHeight="1" x14ac:dyDescent="0.25">
      <c r="D31" s="240"/>
      <c r="E31" s="240"/>
      <c r="F31" s="240"/>
      <c r="G31" s="240"/>
      <c r="H31" s="240"/>
      <c r="I31" s="240"/>
      <c r="J31" s="240"/>
      <c r="L31" s="316"/>
      <c r="M31" s="316"/>
      <c r="N31" s="316"/>
      <c r="O31" s="316"/>
      <c r="P31" s="316"/>
      <c r="Q31" s="316"/>
      <c r="R31" s="316"/>
      <c r="S31" s="316"/>
      <c r="T31" s="316"/>
      <c r="U31" s="316"/>
    </row>
    <row r="32" spans="2:47" ht="9" customHeight="1" x14ac:dyDescent="0.25">
      <c r="D32" s="240"/>
      <c r="E32" s="240"/>
      <c r="F32" s="240"/>
      <c r="G32" s="240"/>
      <c r="H32" s="240"/>
      <c r="I32" s="240"/>
      <c r="J32" s="240"/>
    </row>
    <row r="33" spans="2:47" ht="9" customHeight="1" x14ac:dyDescent="0.25">
      <c r="B33" s="11"/>
      <c r="C33" s="11"/>
      <c r="D33" s="11"/>
      <c r="E33" s="11"/>
      <c r="F33" s="11"/>
      <c r="G33" s="11"/>
      <c r="H33" s="11"/>
      <c r="I33" s="11"/>
      <c r="J33" s="11"/>
      <c r="L33" s="358" t="s">
        <v>44</v>
      </c>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60"/>
    </row>
    <row r="34" spans="2:47" ht="9" customHeight="1" x14ac:dyDescent="0.25">
      <c r="B34" s="11"/>
      <c r="C34" s="11"/>
      <c r="D34" s="11"/>
      <c r="E34" s="11"/>
      <c r="F34" s="11"/>
      <c r="G34" s="11"/>
      <c r="H34" s="11"/>
      <c r="I34" s="11"/>
      <c r="J34" s="11"/>
      <c r="L34" s="361"/>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3"/>
    </row>
    <row r="35" spans="2:47" ht="9" customHeight="1" x14ac:dyDescent="0.25">
      <c r="B35" s="11"/>
      <c r="C35" s="11"/>
      <c r="D35" s="11"/>
      <c r="E35" s="11"/>
      <c r="F35" s="11"/>
      <c r="G35" s="11"/>
      <c r="H35" s="11"/>
      <c r="I35" s="11"/>
      <c r="J35" s="11"/>
    </row>
    <row r="36" spans="2:47" ht="9" customHeight="1" x14ac:dyDescent="0.25">
      <c r="B36" s="11"/>
      <c r="C36" s="11"/>
      <c r="D36" s="11"/>
      <c r="E36" s="11"/>
      <c r="F36" s="11"/>
      <c r="G36" s="11"/>
      <c r="H36" s="11"/>
      <c r="I36" s="11"/>
      <c r="J36" s="11"/>
      <c r="L36" s="364">
        <v>29800</v>
      </c>
      <c r="M36" s="365"/>
      <c r="N36" s="365"/>
      <c r="O36" s="365"/>
      <c r="P36" s="365"/>
      <c r="Q36" s="365"/>
      <c r="R36" s="365"/>
      <c r="S36" s="365"/>
      <c r="T36" s="365"/>
      <c r="U36" s="366"/>
      <c r="V36" s="12"/>
      <c r="W36" s="364" t="s">
        <v>45</v>
      </c>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6"/>
    </row>
    <row r="37" spans="2:47" ht="9" customHeight="1" x14ac:dyDescent="0.25">
      <c r="B37" s="11"/>
      <c r="C37" s="11"/>
      <c r="D37" s="11"/>
      <c r="E37" s="11"/>
      <c r="F37" s="11"/>
      <c r="G37" s="11"/>
      <c r="H37" s="11"/>
      <c r="I37" s="11"/>
      <c r="J37" s="11"/>
      <c r="L37" s="367"/>
      <c r="M37" s="368"/>
      <c r="N37" s="368"/>
      <c r="O37" s="368"/>
      <c r="P37" s="368"/>
      <c r="Q37" s="368"/>
      <c r="R37" s="368"/>
      <c r="S37" s="368"/>
      <c r="T37" s="368"/>
      <c r="U37" s="369"/>
      <c r="V37" s="12"/>
      <c r="W37" s="367"/>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9"/>
    </row>
    <row r="38" spans="2:47" ht="9" customHeight="1" x14ac:dyDescent="0.25">
      <c r="B38" s="11"/>
      <c r="C38" s="11"/>
      <c r="D38" s="11"/>
      <c r="E38" s="11"/>
      <c r="F38" s="11"/>
      <c r="G38" s="11"/>
      <c r="H38" s="11"/>
      <c r="I38" s="11"/>
      <c r="J38" s="11"/>
      <c r="L38" s="7"/>
      <c r="M38" s="7"/>
      <c r="N38" s="7"/>
      <c r="O38" s="7"/>
      <c r="P38" s="7"/>
      <c r="Q38" s="7"/>
      <c r="R38" s="53"/>
      <c r="S38" s="7"/>
      <c r="T38" s="7"/>
      <c r="U38" s="7"/>
      <c r="V38" s="7"/>
      <c r="W38" s="7"/>
      <c r="X38" s="7"/>
      <c r="Y38" s="7"/>
      <c r="Z38" s="7"/>
      <c r="AA38" s="7"/>
      <c r="AB38" s="7"/>
      <c r="AC38" s="7"/>
      <c r="AD38" s="7"/>
      <c r="AE38" s="7"/>
      <c r="AF38" s="7"/>
      <c r="AG38" s="7"/>
      <c r="AH38" s="53"/>
      <c r="AI38" s="7"/>
      <c r="AJ38" s="7"/>
      <c r="AK38" s="7"/>
      <c r="AL38" s="7"/>
      <c r="AM38" s="7"/>
      <c r="AN38" s="7"/>
      <c r="AO38" s="7"/>
      <c r="AP38" s="7"/>
      <c r="AQ38" s="7"/>
      <c r="AR38" s="7"/>
      <c r="AS38" s="7"/>
      <c r="AT38" s="7"/>
      <c r="AU38" s="7"/>
    </row>
    <row r="39" spans="2:47" ht="9" customHeight="1" x14ac:dyDescent="0.25">
      <c r="B39" s="11"/>
      <c r="C39" s="11"/>
      <c r="D39" s="11"/>
      <c r="E39" s="11"/>
      <c r="F39" s="11"/>
      <c r="G39" s="11"/>
      <c r="H39" s="11"/>
      <c r="I39" s="11"/>
      <c r="J39" s="11"/>
    </row>
    <row r="40" spans="2:47" ht="9" customHeight="1" x14ac:dyDescent="0.25">
      <c r="B40" s="239" t="s">
        <v>53</v>
      </c>
      <c r="C40" s="239"/>
      <c r="D40" s="240" t="s">
        <v>59</v>
      </c>
      <c r="E40" s="240"/>
      <c r="F40" s="240"/>
      <c r="G40" s="240"/>
      <c r="H40" s="240"/>
      <c r="I40" s="240"/>
      <c r="J40" s="240"/>
    </row>
    <row r="41" spans="2:47" ht="9" customHeight="1" x14ac:dyDescent="0.25">
      <c r="B41" s="239"/>
      <c r="C41" s="239"/>
      <c r="D41" s="240"/>
      <c r="E41" s="240"/>
      <c r="F41" s="240"/>
      <c r="G41" s="240"/>
      <c r="H41" s="240"/>
      <c r="I41" s="240"/>
      <c r="J41" s="240"/>
    </row>
    <row r="42" spans="2:47" ht="9" customHeight="1" x14ac:dyDescent="0.25">
      <c r="D42" s="240"/>
      <c r="E42" s="240"/>
      <c r="F42" s="240"/>
      <c r="G42" s="240"/>
      <c r="H42" s="240"/>
      <c r="I42" s="240"/>
      <c r="J42" s="240"/>
    </row>
    <row r="43" spans="2:47" ht="9" customHeight="1" x14ac:dyDescent="0.25">
      <c r="D43" s="240"/>
      <c r="E43" s="240"/>
      <c r="F43" s="240"/>
      <c r="G43" s="240"/>
      <c r="H43" s="240"/>
      <c r="I43" s="240"/>
      <c r="J43" s="240"/>
    </row>
    <row r="44" spans="2:47" ht="9" customHeight="1" x14ac:dyDescent="0.25">
      <c r="D44" s="240"/>
      <c r="E44" s="240"/>
      <c r="F44" s="240"/>
      <c r="G44" s="240"/>
      <c r="H44" s="240"/>
      <c r="I44" s="240"/>
      <c r="J44" s="240"/>
    </row>
    <row r="45" spans="2:47" ht="9" customHeight="1" x14ac:dyDescent="0.25">
      <c r="D45" s="240"/>
      <c r="E45" s="240"/>
      <c r="F45" s="240"/>
      <c r="G45" s="240"/>
      <c r="H45" s="240"/>
      <c r="I45" s="240"/>
      <c r="J45" s="240"/>
    </row>
    <row r="46" spans="2:47" ht="9" customHeight="1" x14ac:dyDescent="0.25">
      <c r="B46" s="4"/>
      <c r="C46" s="4"/>
      <c r="D46" s="4"/>
      <c r="E46" s="4"/>
      <c r="F46" s="4"/>
      <c r="G46" s="4"/>
      <c r="H46" s="4"/>
      <c r="I46" s="4"/>
      <c r="J46" s="4"/>
    </row>
    <row r="47" spans="2:47" ht="9" customHeight="1" x14ac:dyDescent="0.25">
      <c r="B47" s="4"/>
      <c r="C47" s="4"/>
      <c r="D47" s="4"/>
      <c r="E47" s="4"/>
      <c r="F47" s="4"/>
      <c r="G47" s="4"/>
      <c r="H47" s="4"/>
      <c r="I47" s="4"/>
      <c r="J47" s="4"/>
    </row>
    <row r="48" spans="2:47" ht="9" customHeight="1" x14ac:dyDescent="0.25">
      <c r="B48" s="239" t="s">
        <v>53</v>
      </c>
      <c r="C48" s="239"/>
      <c r="D48" s="240" t="s">
        <v>60</v>
      </c>
      <c r="E48" s="240"/>
      <c r="F48" s="240"/>
      <c r="G48" s="240"/>
      <c r="H48" s="240"/>
      <c r="I48" s="240"/>
      <c r="J48" s="240"/>
    </row>
    <row r="49" spans="2:10" ht="9" customHeight="1" x14ac:dyDescent="0.25">
      <c r="B49" s="239"/>
      <c r="C49" s="239"/>
      <c r="D49" s="240"/>
      <c r="E49" s="240"/>
      <c r="F49" s="240"/>
      <c r="G49" s="240"/>
      <c r="H49" s="240"/>
      <c r="I49" s="240"/>
      <c r="J49" s="240"/>
    </row>
    <row r="50" spans="2:10" ht="9" customHeight="1" x14ac:dyDescent="0.25">
      <c r="D50" s="240"/>
      <c r="E50" s="240"/>
      <c r="F50" s="240"/>
      <c r="G50" s="240"/>
      <c r="H50" s="240"/>
      <c r="I50" s="240"/>
      <c r="J50" s="240"/>
    </row>
    <row r="51" spans="2:10" ht="9" customHeight="1" x14ac:dyDescent="0.25">
      <c r="D51" s="240"/>
      <c r="E51" s="240"/>
      <c r="F51" s="240"/>
      <c r="G51" s="240"/>
      <c r="H51" s="240"/>
      <c r="I51" s="240"/>
      <c r="J51" s="240"/>
    </row>
    <row r="52" spans="2:10" ht="9" customHeight="1" x14ac:dyDescent="0.25">
      <c r="D52" s="240"/>
      <c r="E52" s="240"/>
      <c r="F52" s="240"/>
      <c r="G52" s="240"/>
      <c r="H52" s="240"/>
      <c r="I52" s="240"/>
      <c r="J52" s="240"/>
    </row>
    <row r="53" spans="2:10" ht="9" customHeight="1" x14ac:dyDescent="0.25">
      <c r="D53" s="240"/>
      <c r="E53" s="240"/>
      <c r="F53" s="240"/>
      <c r="G53" s="240"/>
      <c r="H53" s="240"/>
      <c r="I53" s="240"/>
      <c r="J53" s="240"/>
    </row>
    <row r="54" spans="2:10" ht="9" customHeight="1" x14ac:dyDescent="0.25">
      <c r="B54" s="4"/>
      <c r="C54" s="4"/>
      <c r="D54" s="4"/>
      <c r="E54" s="4"/>
      <c r="F54" s="4"/>
      <c r="G54" s="4"/>
      <c r="H54" s="4"/>
      <c r="I54" s="4"/>
      <c r="J54" s="4"/>
    </row>
    <row r="55" spans="2:10" ht="9" customHeight="1" x14ac:dyDescent="0.25">
      <c r="B55" s="4"/>
      <c r="C55" s="4"/>
      <c r="D55" s="4"/>
      <c r="E55" s="4"/>
      <c r="F55" s="4"/>
      <c r="G55" s="4"/>
      <c r="H55" s="4"/>
      <c r="I55" s="4"/>
      <c r="J55" s="4"/>
    </row>
    <row r="56" spans="2:10" ht="9" customHeight="1" x14ac:dyDescent="0.25">
      <c r="B56" s="239" t="s">
        <v>53</v>
      </c>
      <c r="C56" s="239"/>
      <c r="D56" s="240" t="s">
        <v>61</v>
      </c>
      <c r="E56" s="240"/>
      <c r="F56" s="240"/>
      <c r="G56" s="240"/>
      <c r="H56" s="240"/>
      <c r="I56" s="240"/>
      <c r="J56" s="240"/>
    </row>
    <row r="57" spans="2:10" ht="9" customHeight="1" x14ac:dyDescent="0.25">
      <c r="B57" s="239"/>
      <c r="C57" s="239"/>
      <c r="D57" s="240"/>
      <c r="E57" s="240"/>
      <c r="F57" s="240"/>
      <c r="G57" s="240"/>
      <c r="H57" s="240"/>
      <c r="I57" s="240"/>
      <c r="J57" s="240"/>
    </row>
    <row r="58" spans="2:10" ht="9" customHeight="1" x14ac:dyDescent="0.25">
      <c r="D58" s="240"/>
      <c r="E58" s="240"/>
      <c r="F58" s="240"/>
      <c r="G58" s="240"/>
      <c r="H58" s="240"/>
      <c r="I58" s="240"/>
      <c r="J58" s="240"/>
    </row>
    <row r="59" spans="2:10" ht="9" customHeight="1" x14ac:dyDescent="0.25">
      <c r="D59" s="240"/>
      <c r="E59" s="240"/>
      <c r="F59" s="240"/>
      <c r="G59" s="240"/>
      <c r="H59" s="240"/>
      <c r="I59" s="240"/>
      <c r="J59" s="240"/>
    </row>
    <row r="60" spans="2:10" ht="9" customHeight="1" x14ac:dyDescent="0.25">
      <c r="D60" s="240"/>
      <c r="E60" s="240"/>
      <c r="F60" s="240"/>
      <c r="G60" s="240"/>
      <c r="H60" s="240"/>
      <c r="I60" s="240"/>
      <c r="J60" s="240"/>
    </row>
    <row r="61" spans="2:10" ht="9" customHeight="1" x14ac:dyDescent="0.25">
      <c r="D61" s="240"/>
      <c r="E61" s="240"/>
      <c r="F61" s="240"/>
      <c r="G61" s="240"/>
      <c r="H61" s="240"/>
      <c r="I61" s="240"/>
      <c r="J61" s="240"/>
    </row>
    <row r="85" spans="1:47" ht="9" customHeight="1" x14ac:dyDescent="0.25">
      <c r="A85" s="279" t="str">
        <f>$L$94</f>
        <v>Le développement des actions collectives de prévention de la perte d'autonomie de l'ASEPT Bretagne dans le Morbihan</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row>
    <row r="86" spans="1:47" ht="9" customHeight="1" x14ac:dyDescent="0.25">
      <c r="A86" s="279"/>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row>
    <row r="87" spans="1:47" ht="9" customHeight="1" x14ac:dyDescent="0.25">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row>
    <row r="88" spans="1:47" ht="9" customHeight="1" x14ac:dyDescent="0.25">
      <c r="A88" s="49"/>
      <c r="B88" s="49"/>
      <c r="C88" s="49"/>
      <c r="D88" s="49"/>
      <c r="E88" s="49"/>
      <c r="F88" s="49"/>
      <c r="G88" s="49"/>
      <c r="H88" s="49"/>
      <c r="I88" s="49"/>
      <c r="J88" s="49"/>
      <c r="K88" s="49"/>
      <c r="L88" s="49"/>
      <c r="M88" s="49"/>
      <c r="N88" s="49"/>
      <c r="O88" s="49"/>
      <c r="P88" s="49"/>
      <c r="Q88" s="49"/>
      <c r="R88" s="54"/>
      <c r="S88" s="49"/>
      <c r="T88" s="49"/>
      <c r="U88" s="49"/>
      <c r="V88" s="49"/>
      <c r="W88" s="49"/>
      <c r="X88" s="49"/>
      <c r="Y88" s="49"/>
      <c r="Z88" s="49"/>
      <c r="AA88" s="49"/>
      <c r="AB88" s="49"/>
      <c r="AC88" s="49"/>
      <c r="AD88" s="49"/>
      <c r="AE88" s="49"/>
      <c r="AF88" s="49"/>
      <c r="AG88" s="49"/>
      <c r="AH88" s="54"/>
      <c r="AI88" s="49"/>
      <c r="AJ88" s="49"/>
      <c r="AK88" s="49"/>
      <c r="AL88" s="49"/>
      <c r="AM88" s="49"/>
      <c r="AN88" s="49"/>
      <c r="AO88" s="49"/>
      <c r="AP88" s="49"/>
      <c r="AQ88" s="49"/>
      <c r="AR88" s="49"/>
      <c r="AS88" s="49"/>
      <c r="AT88" s="49"/>
      <c r="AU88" s="49"/>
    </row>
    <row r="90" spans="1:47" ht="9" customHeight="1" x14ac:dyDescent="0.25">
      <c r="D90" s="280" t="s">
        <v>46</v>
      </c>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row>
    <row r="91" spans="1:47" ht="9" customHeight="1" x14ac:dyDescent="0.25">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row>
    <row r="94" spans="1:47" ht="9" customHeight="1" x14ac:dyDescent="0.25">
      <c r="B94" s="239" t="s">
        <v>53</v>
      </c>
      <c r="C94" s="239"/>
      <c r="D94" s="240" t="s">
        <v>52</v>
      </c>
      <c r="E94" s="240"/>
      <c r="F94" s="240"/>
      <c r="G94" s="240"/>
      <c r="H94" s="240"/>
      <c r="I94" s="240"/>
      <c r="J94" s="240"/>
      <c r="L94" s="331" t="s">
        <v>47</v>
      </c>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3"/>
    </row>
    <row r="95" spans="1:47" ht="9" customHeight="1" x14ac:dyDescent="0.25">
      <c r="B95" s="239"/>
      <c r="C95" s="239"/>
      <c r="D95" s="240"/>
      <c r="E95" s="240"/>
      <c r="F95" s="240"/>
      <c r="G95" s="240"/>
      <c r="H95" s="240"/>
      <c r="I95" s="240"/>
      <c r="J95" s="240"/>
      <c r="L95" s="334"/>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6"/>
    </row>
    <row r="96" spans="1:47" ht="9" customHeight="1" x14ac:dyDescent="0.25">
      <c r="D96" s="240"/>
      <c r="E96" s="240"/>
      <c r="F96" s="240"/>
      <c r="G96" s="240"/>
      <c r="H96" s="240"/>
      <c r="I96" s="240"/>
      <c r="J96" s="240"/>
      <c r="L96" s="334"/>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6"/>
    </row>
    <row r="97" spans="2:50" ht="9" customHeight="1" x14ac:dyDescent="0.25">
      <c r="D97" s="240"/>
      <c r="E97" s="240"/>
      <c r="F97" s="240"/>
      <c r="G97" s="240"/>
      <c r="H97" s="240"/>
      <c r="I97" s="240"/>
      <c r="J97" s="240"/>
      <c r="L97" s="334"/>
      <c r="M97" s="335"/>
      <c r="N97" s="335"/>
      <c r="O97" s="335"/>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6"/>
    </row>
    <row r="98" spans="2:50" ht="9" customHeight="1" x14ac:dyDescent="0.25">
      <c r="D98" s="240"/>
      <c r="E98" s="240"/>
      <c r="F98" s="240"/>
      <c r="G98" s="240"/>
      <c r="H98" s="240"/>
      <c r="I98" s="240"/>
      <c r="J98" s="240"/>
      <c r="L98" s="334"/>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6"/>
    </row>
    <row r="99" spans="2:50" ht="9" customHeight="1" x14ac:dyDescent="0.25">
      <c r="D99" s="240"/>
      <c r="E99" s="240"/>
      <c r="F99" s="240"/>
      <c r="G99" s="240"/>
      <c r="H99" s="240"/>
      <c r="I99" s="240"/>
      <c r="J99" s="240"/>
      <c r="L99" s="337"/>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38"/>
      <c r="AO99" s="338"/>
      <c r="AP99" s="338"/>
      <c r="AQ99" s="338"/>
      <c r="AR99" s="338"/>
      <c r="AS99" s="338"/>
      <c r="AT99" s="338"/>
      <c r="AU99" s="339"/>
    </row>
    <row r="100" spans="2:50" ht="9" customHeight="1" x14ac:dyDescent="0.25">
      <c r="D100" s="11"/>
      <c r="E100" s="11"/>
      <c r="F100" s="11"/>
      <c r="G100" s="11"/>
      <c r="H100" s="11"/>
      <c r="I100" s="11"/>
      <c r="J100" s="11"/>
    </row>
    <row r="101" spans="2:50" ht="9" customHeight="1" x14ac:dyDescent="0.25">
      <c r="B101" s="239" t="s">
        <v>53</v>
      </c>
      <c r="C101" s="239"/>
      <c r="D101" s="240" t="s">
        <v>48</v>
      </c>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62"/>
      <c r="AX101" s="46"/>
    </row>
    <row r="102" spans="2:50" ht="9" customHeight="1" x14ac:dyDescent="0.25">
      <c r="B102" s="239"/>
      <c r="C102" s="239"/>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62"/>
      <c r="AX102" s="46"/>
    </row>
    <row r="103" spans="2:50" ht="9" customHeight="1" thickBot="1" x14ac:dyDescent="0.3">
      <c r="D103" s="15"/>
      <c r="E103" s="15"/>
      <c r="F103" s="15"/>
      <c r="G103" s="15"/>
      <c r="H103" s="15"/>
      <c r="I103" s="15"/>
      <c r="J103" s="15"/>
      <c r="K103" s="15"/>
      <c r="L103" s="15"/>
      <c r="M103" s="15"/>
      <c r="N103" s="15"/>
      <c r="O103" s="15"/>
      <c r="P103" s="15"/>
      <c r="Q103" s="15"/>
      <c r="R103" s="55"/>
      <c r="S103" s="15"/>
      <c r="T103" s="15"/>
      <c r="U103" s="15"/>
      <c r="V103" s="15"/>
      <c r="W103" s="15"/>
      <c r="X103" s="15"/>
      <c r="Y103" s="15"/>
      <c r="Z103" s="15"/>
      <c r="AA103" s="15"/>
      <c r="AB103" s="15"/>
      <c r="AC103" s="15"/>
      <c r="AD103" s="15"/>
      <c r="AE103" s="15"/>
      <c r="AF103" s="15"/>
      <c r="AG103" s="15"/>
      <c r="AH103" s="55"/>
      <c r="AI103" s="15"/>
      <c r="AJ103" s="15"/>
      <c r="AK103" s="15"/>
      <c r="AL103" s="15"/>
      <c r="AM103" s="15"/>
      <c r="AN103" s="15"/>
      <c r="AO103" s="15"/>
      <c r="AP103" s="15"/>
      <c r="AQ103" s="15"/>
      <c r="AR103" s="15"/>
      <c r="AS103" s="15"/>
      <c r="AT103" s="15"/>
      <c r="AU103" s="15"/>
    </row>
    <row r="104" spans="2:50" s="21" customFormat="1" ht="9" customHeight="1" thickTop="1" x14ac:dyDescent="0.25">
      <c r="B104" s="16"/>
      <c r="C104" s="17"/>
      <c r="D104" s="18"/>
      <c r="E104" s="18"/>
      <c r="F104" s="18"/>
      <c r="G104" s="18"/>
      <c r="H104" s="18"/>
      <c r="I104" s="18"/>
      <c r="J104" s="18"/>
      <c r="K104" s="19"/>
      <c r="L104" s="19"/>
      <c r="M104" s="19"/>
      <c r="N104" s="19"/>
      <c r="O104" s="19"/>
      <c r="P104" s="20"/>
      <c r="R104" s="35"/>
      <c r="S104" s="22"/>
      <c r="T104" s="23"/>
      <c r="U104" s="23"/>
      <c r="V104" s="23"/>
      <c r="W104" s="23"/>
      <c r="X104" s="23"/>
      <c r="Y104" s="23"/>
      <c r="Z104" s="23"/>
      <c r="AA104" s="23"/>
      <c r="AB104" s="23"/>
      <c r="AC104" s="23"/>
      <c r="AD104" s="23"/>
      <c r="AE104" s="23"/>
      <c r="AF104" s="24"/>
      <c r="AH104" s="35"/>
      <c r="AI104" s="22"/>
      <c r="AJ104" s="23"/>
      <c r="AK104" s="23"/>
      <c r="AL104" s="23"/>
      <c r="AM104" s="23"/>
      <c r="AN104" s="23"/>
      <c r="AO104" s="23"/>
      <c r="AP104" s="23"/>
      <c r="AQ104" s="23"/>
      <c r="AR104" s="23"/>
      <c r="AS104" s="23"/>
      <c r="AT104" s="23"/>
      <c r="AU104" s="23"/>
      <c r="AV104" s="24"/>
      <c r="AW104" s="35"/>
    </row>
    <row r="105" spans="2:50" s="25" customFormat="1" ht="9" customHeight="1" x14ac:dyDescent="0.25">
      <c r="C105" s="26"/>
      <c r="D105" s="329" t="s">
        <v>11</v>
      </c>
      <c r="E105" s="329"/>
      <c r="F105" s="329"/>
      <c r="G105" s="329"/>
      <c r="H105" s="329"/>
      <c r="I105" s="329"/>
      <c r="J105" s="329"/>
      <c r="K105" s="329"/>
      <c r="L105" s="329"/>
      <c r="M105" s="329"/>
      <c r="N105" s="329"/>
      <c r="O105" s="329"/>
      <c r="P105" s="27"/>
      <c r="R105" s="56"/>
      <c r="S105" s="29"/>
      <c r="T105" s="329" t="s">
        <v>17</v>
      </c>
      <c r="U105" s="329"/>
      <c r="V105" s="329"/>
      <c r="W105" s="329"/>
      <c r="X105" s="329"/>
      <c r="Y105" s="329"/>
      <c r="Z105" s="329"/>
      <c r="AA105" s="329"/>
      <c r="AB105" s="329"/>
      <c r="AC105" s="329"/>
      <c r="AD105" s="329"/>
      <c r="AE105" s="329"/>
      <c r="AF105" s="30"/>
      <c r="AG105" s="28"/>
      <c r="AH105" s="60"/>
      <c r="AI105" s="29"/>
      <c r="AJ105" s="329" t="s">
        <v>12</v>
      </c>
      <c r="AK105" s="329"/>
      <c r="AL105" s="329"/>
      <c r="AM105" s="329"/>
      <c r="AN105" s="329"/>
      <c r="AO105" s="329"/>
      <c r="AP105" s="329"/>
      <c r="AQ105" s="329"/>
      <c r="AR105" s="329"/>
      <c r="AS105" s="329"/>
      <c r="AT105" s="329"/>
      <c r="AU105" s="329"/>
      <c r="AV105" s="30"/>
      <c r="AW105" s="60"/>
    </row>
    <row r="106" spans="2:50" s="25" customFormat="1" ht="9" customHeight="1" x14ac:dyDescent="0.25">
      <c r="C106" s="26"/>
      <c r="D106" s="329"/>
      <c r="E106" s="329"/>
      <c r="F106" s="329"/>
      <c r="G106" s="329"/>
      <c r="H106" s="329"/>
      <c r="I106" s="329"/>
      <c r="J106" s="329"/>
      <c r="K106" s="329"/>
      <c r="L106" s="329"/>
      <c r="M106" s="329"/>
      <c r="N106" s="329"/>
      <c r="O106" s="329"/>
      <c r="P106" s="27"/>
      <c r="R106" s="56"/>
      <c r="S106" s="29"/>
      <c r="T106" s="329"/>
      <c r="U106" s="329"/>
      <c r="V106" s="329"/>
      <c r="W106" s="329"/>
      <c r="X106" s="329"/>
      <c r="Y106" s="329"/>
      <c r="Z106" s="329"/>
      <c r="AA106" s="329"/>
      <c r="AB106" s="329"/>
      <c r="AC106" s="329"/>
      <c r="AD106" s="329"/>
      <c r="AE106" s="329"/>
      <c r="AF106" s="30"/>
      <c r="AG106" s="28"/>
      <c r="AH106" s="60"/>
      <c r="AI106" s="29"/>
      <c r="AJ106" s="329"/>
      <c r="AK106" s="329"/>
      <c r="AL106" s="329"/>
      <c r="AM106" s="329"/>
      <c r="AN106" s="329"/>
      <c r="AO106" s="329"/>
      <c r="AP106" s="329"/>
      <c r="AQ106" s="329"/>
      <c r="AR106" s="329"/>
      <c r="AS106" s="329"/>
      <c r="AT106" s="329"/>
      <c r="AU106" s="329"/>
      <c r="AV106" s="30"/>
      <c r="AW106" s="60"/>
    </row>
    <row r="107" spans="2:50" s="25" customFormat="1" ht="9" customHeight="1" thickBot="1" x14ac:dyDescent="0.3">
      <c r="C107" s="26"/>
      <c r="D107" s="330"/>
      <c r="E107" s="330"/>
      <c r="F107" s="330"/>
      <c r="G107" s="330"/>
      <c r="H107" s="330"/>
      <c r="I107" s="330"/>
      <c r="J107" s="330"/>
      <c r="K107" s="330"/>
      <c r="L107" s="330"/>
      <c r="M107" s="330"/>
      <c r="N107" s="330"/>
      <c r="O107" s="330"/>
      <c r="P107" s="27"/>
      <c r="R107" s="56"/>
      <c r="S107" s="29"/>
      <c r="T107" s="330"/>
      <c r="U107" s="330"/>
      <c r="V107" s="330"/>
      <c r="W107" s="330"/>
      <c r="X107" s="330"/>
      <c r="Y107" s="330"/>
      <c r="Z107" s="330"/>
      <c r="AA107" s="330"/>
      <c r="AB107" s="330"/>
      <c r="AC107" s="330"/>
      <c r="AD107" s="330"/>
      <c r="AE107" s="330"/>
      <c r="AF107" s="30"/>
      <c r="AG107" s="28"/>
      <c r="AH107" s="60"/>
      <c r="AI107" s="29"/>
      <c r="AJ107" s="330"/>
      <c r="AK107" s="330"/>
      <c r="AL107" s="330"/>
      <c r="AM107" s="330"/>
      <c r="AN107" s="330"/>
      <c r="AO107" s="330"/>
      <c r="AP107" s="330"/>
      <c r="AQ107" s="330"/>
      <c r="AR107" s="330"/>
      <c r="AS107" s="330"/>
      <c r="AT107" s="330"/>
      <c r="AU107" s="330"/>
      <c r="AV107" s="30"/>
      <c r="AW107" s="60"/>
    </row>
    <row r="108" spans="2:50" s="21" customFormat="1" ht="9" customHeight="1" thickTop="1" x14ac:dyDescent="0.25">
      <c r="B108" s="16"/>
      <c r="C108" s="31"/>
      <c r="D108" s="32"/>
      <c r="E108" s="32"/>
      <c r="F108" s="32"/>
      <c r="G108" s="32"/>
      <c r="H108" s="32"/>
      <c r="I108" s="32"/>
      <c r="J108" s="32"/>
      <c r="K108" s="33"/>
      <c r="L108" s="33"/>
      <c r="M108" s="33"/>
      <c r="N108" s="33"/>
      <c r="O108" s="33"/>
      <c r="P108" s="27"/>
      <c r="R108" s="35"/>
      <c r="S108" s="29"/>
      <c r="T108" s="33"/>
      <c r="U108" s="33"/>
      <c r="V108" s="33"/>
      <c r="W108" s="33"/>
      <c r="X108" s="33"/>
      <c r="Y108" s="33"/>
      <c r="Z108" s="33"/>
      <c r="AA108" s="33"/>
      <c r="AB108" s="33"/>
      <c r="AC108" s="33"/>
      <c r="AD108" s="33"/>
      <c r="AE108" s="33"/>
      <c r="AF108" s="34"/>
      <c r="AH108" s="35"/>
      <c r="AI108" s="29"/>
      <c r="AJ108" s="33"/>
      <c r="AK108" s="33"/>
      <c r="AL108" s="33"/>
      <c r="AM108" s="33"/>
      <c r="AN108" s="33"/>
      <c r="AO108" s="33"/>
      <c r="AP108" s="33"/>
      <c r="AQ108" s="33"/>
      <c r="AR108" s="33"/>
      <c r="AS108" s="33"/>
      <c r="AT108" s="33"/>
      <c r="AU108" s="33"/>
      <c r="AV108" s="34"/>
      <c r="AW108" s="35"/>
    </row>
    <row r="109" spans="2:50" s="21" customFormat="1" ht="9" customHeight="1" x14ac:dyDescent="0.25">
      <c r="B109" s="16"/>
      <c r="C109" s="31"/>
      <c r="D109" s="314" t="s">
        <v>3</v>
      </c>
      <c r="E109" s="314"/>
      <c r="F109" s="314"/>
      <c r="G109" s="314"/>
      <c r="H109" s="314"/>
      <c r="I109" s="314"/>
      <c r="J109" s="314"/>
      <c r="K109" s="314"/>
      <c r="L109" s="314"/>
      <c r="M109" s="32"/>
      <c r="N109" s="291" t="s">
        <v>49</v>
      </c>
      <c r="O109" s="291"/>
      <c r="P109" s="27"/>
      <c r="R109" s="36">
        <f>VLOOKUP(N109,Liste!A:B,2,FALSE)</f>
        <v>1</v>
      </c>
      <c r="S109" s="29"/>
      <c r="T109" s="314" t="s">
        <v>7</v>
      </c>
      <c r="U109" s="314"/>
      <c r="V109" s="314"/>
      <c r="W109" s="314"/>
      <c r="X109" s="314"/>
      <c r="Y109" s="314"/>
      <c r="Z109" s="314"/>
      <c r="AA109" s="314"/>
      <c r="AB109" s="314"/>
      <c r="AC109" s="32"/>
      <c r="AD109" s="291" t="s">
        <v>50</v>
      </c>
      <c r="AE109" s="291"/>
      <c r="AF109" s="34"/>
      <c r="AH109" s="36">
        <f>VLOOKUP(AD109,Liste!A:B,2,FALSE)</f>
        <v>0</v>
      </c>
      <c r="AI109" s="29"/>
      <c r="AJ109" s="314" t="s">
        <v>12</v>
      </c>
      <c r="AK109" s="314"/>
      <c r="AL109" s="314"/>
      <c r="AM109" s="314"/>
      <c r="AN109" s="314"/>
      <c r="AO109" s="314"/>
      <c r="AP109" s="314"/>
      <c r="AQ109" s="314"/>
      <c r="AR109" s="314"/>
      <c r="AS109" s="32"/>
      <c r="AT109" s="291" t="s">
        <v>50</v>
      </c>
      <c r="AU109" s="291"/>
      <c r="AV109" s="34"/>
      <c r="AW109" s="36">
        <f>VLOOKUP(AT109,Liste!A:B,2,FALSE)</f>
        <v>0</v>
      </c>
    </row>
    <row r="110" spans="2:50" s="21" customFormat="1" ht="9" customHeight="1" x14ac:dyDescent="0.25">
      <c r="B110" s="16"/>
      <c r="C110" s="31"/>
      <c r="D110" s="314"/>
      <c r="E110" s="314"/>
      <c r="F110" s="314"/>
      <c r="G110" s="314"/>
      <c r="H110" s="314"/>
      <c r="I110" s="314"/>
      <c r="J110" s="314"/>
      <c r="K110" s="314"/>
      <c r="L110" s="314"/>
      <c r="M110" s="32"/>
      <c r="N110" s="291"/>
      <c r="O110" s="291"/>
      <c r="P110" s="27"/>
      <c r="R110" s="35"/>
      <c r="S110" s="29"/>
      <c r="T110" s="314"/>
      <c r="U110" s="314"/>
      <c r="V110" s="314"/>
      <c r="W110" s="314"/>
      <c r="X110" s="314"/>
      <c r="Y110" s="314"/>
      <c r="Z110" s="314"/>
      <c r="AA110" s="314"/>
      <c r="AB110" s="314"/>
      <c r="AC110" s="32"/>
      <c r="AD110" s="291"/>
      <c r="AE110" s="291"/>
      <c r="AF110" s="34"/>
      <c r="AH110" s="35"/>
      <c r="AI110" s="29"/>
      <c r="AJ110" s="314"/>
      <c r="AK110" s="314"/>
      <c r="AL110" s="314"/>
      <c r="AM110" s="314"/>
      <c r="AN110" s="314"/>
      <c r="AO110" s="314"/>
      <c r="AP110" s="314"/>
      <c r="AQ110" s="314"/>
      <c r="AR110" s="314"/>
      <c r="AS110" s="32"/>
      <c r="AT110" s="291"/>
      <c r="AU110" s="291"/>
      <c r="AV110" s="34"/>
      <c r="AW110" s="35"/>
    </row>
    <row r="111" spans="2:50" s="21" customFormat="1" ht="9" customHeight="1" thickBot="1" x14ac:dyDescent="0.3">
      <c r="B111" s="16"/>
      <c r="C111" s="31"/>
      <c r="D111" s="37"/>
      <c r="E111" s="37"/>
      <c r="F111" s="37"/>
      <c r="G111" s="37"/>
      <c r="H111" s="37"/>
      <c r="I111" s="37"/>
      <c r="J111" s="37"/>
      <c r="K111" s="38"/>
      <c r="L111" s="38"/>
      <c r="M111" s="33"/>
      <c r="N111" s="47"/>
      <c r="O111" s="47"/>
      <c r="P111" s="27"/>
      <c r="R111" s="35"/>
      <c r="S111" s="29"/>
      <c r="T111" s="37"/>
      <c r="U111" s="37"/>
      <c r="V111" s="37"/>
      <c r="W111" s="37"/>
      <c r="X111" s="37"/>
      <c r="Y111" s="37"/>
      <c r="Z111" s="37"/>
      <c r="AA111" s="38"/>
      <c r="AB111" s="38"/>
      <c r="AC111" s="33"/>
      <c r="AD111" s="48"/>
      <c r="AE111" s="48"/>
      <c r="AF111" s="34"/>
      <c r="AH111" s="35"/>
      <c r="AI111" s="39"/>
      <c r="AJ111" s="40"/>
      <c r="AK111" s="40"/>
      <c r="AL111" s="40"/>
      <c r="AM111" s="40"/>
      <c r="AN111" s="40"/>
      <c r="AO111" s="40"/>
      <c r="AP111" s="40"/>
      <c r="AQ111" s="40"/>
      <c r="AR111" s="40"/>
      <c r="AS111" s="40"/>
      <c r="AT111" s="40"/>
      <c r="AU111" s="40"/>
      <c r="AV111" s="41"/>
      <c r="AW111" s="35"/>
    </row>
    <row r="112" spans="2:50" s="21" customFormat="1" ht="9" customHeight="1" thickBot="1" x14ac:dyDescent="0.3">
      <c r="B112" s="16"/>
      <c r="C112" s="31"/>
      <c r="D112" s="314" t="s">
        <v>4</v>
      </c>
      <c r="E112" s="314"/>
      <c r="F112" s="314"/>
      <c r="G112" s="314"/>
      <c r="H112" s="314"/>
      <c r="I112" s="314"/>
      <c r="J112" s="314"/>
      <c r="K112" s="314"/>
      <c r="L112" s="314"/>
      <c r="M112" s="33"/>
      <c r="N112" s="291" t="s">
        <v>50</v>
      </c>
      <c r="O112" s="291"/>
      <c r="P112" s="27"/>
      <c r="R112" s="36">
        <f>VLOOKUP(N112,Liste!A:B,2,FALSE)</f>
        <v>0</v>
      </c>
      <c r="S112" s="29"/>
      <c r="T112" s="314" t="s">
        <v>51</v>
      </c>
      <c r="U112" s="314"/>
      <c r="V112" s="314"/>
      <c r="W112" s="314"/>
      <c r="X112" s="314"/>
      <c r="Y112" s="314"/>
      <c r="Z112" s="314"/>
      <c r="AA112" s="314"/>
      <c r="AB112" s="314"/>
      <c r="AC112" s="33"/>
      <c r="AD112" s="291" t="s">
        <v>50</v>
      </c>
      <c r="AE112" s="291"/>
      <c r="AF112" s="34"/>
      <c r="AH112" s="36">
        <f>VLOOKUP(AD112,Liste!A:B,2,FALSE)</f>
        <v>0</v>
      </c>
      <c r="AW112" s="35"/>
    </row>
    <row r="113" spans="2:49" s="21" customFormat="1" ht="9" customHeight="1" x14ac:dyDescent="0.25">
      <c r="B113" s="16"/>
      <c r="C113" s="31"/>
      <c r="D113" s="314"/>
      <c r="E113" s="314"/>
      <c r="F113" s="314"/>
      <c r="G113" s="314"/>
      <c r="H113" s="314"/>
      <c r="I113" s="314"/>
      <c r="J113" s="314"/>
      <c r="K113" s="314"/>
      <c r="L113" s="314"/>
      <c r="M113" s="33"/>
      <c r="N113" s="291"/>
      <c r="O113" s="291"/>
      <c r="P113" s="27"/>
      <c r="R113" s="35"/>
      <c r="S113" s="29"/>
      <c r="T113" s="314"/>
      <c r="U113" s="314"/>
      <c r="V113" s="314"/>
      <c r="W113" s="314"/>
      <c r="X113" s="314"/>
      <c r="Y113" s="314"/>
      <c r="Z113" s="314"/>
      <c r="AA113" s="314"/>
      <c r="AB113" s="314"/>
      <c r="AC113" s="33"/>
      <c r="AD113" s="291"/>
      <c r="AE113" s="291"/>
      <c r="AF113" s="34"/>
      <c r="AH113" s="35"/>
      <c r="AI113" s="22"/>
      <c r="AJ113" s="23"/>
      <c r="AK113" s="23"/>
      <c r="AL113" s="23"/>
      <c r="AM113" s="23"/>
      <c r="AN113" s="23"/>
      <c r="AO113" s="23"/>
      <c r="AP113" s="23"/>
      <c r="AQ113" s="23"/>
      <c r="AR113" s="23"/>
      <c r="AS113" s="23"/>
      <c r="AT113" s="23"/>
      <c r="AU113" s="23"/>
      <c r="AV113" s="24"/>
      <c r="AW113" s="35"/>
    </row>
    <row r="114" spans="2:49" s="21" customFormat="1" ht="9" customHeight="1" thickBot="1" x14ac:dyDescent="0.3">
      <c r="B114" s="16"/>
      <c r="C114" s="31"/>
      <c r="D114" s="37"/>
      <c r="E114" s="37"/>
      <c r="F114" s="37"/>
      <c r="G114" s="37"/>
      <c r="H114" s="37"/>
      <c r="I114" s="37"/>
      <c r="J114" s="37"/>
      <c r="K114" s="38"/>
      <c r="L114" s="38"/>
      <c r="M114" s="33"/>
      <c r="N114" s="47"/>
      <c r="O114" s="47"/>
      <c r="P114" s="27"/>
      <c r="R114" s="35"/>
      <c r="S114" s="39"/>
      <c r="T114" s="40"/>
      <c r="U114" s="40"/>
      <c r="V114" s="40"/>
      <c r="W114" s="40"/>
      <c r="X114" s="40"/>
      <c r="Y114" s="40"/>
      <c r="Z114" s="40"/>
      <c r="AA114" s="40"/>
      <c r="AB114" s="40"/>
      <c r="AC114" s="40"/>
      <c r="AD114" s="40"/>
      <c r="AE114" s="40"/>
      <c r="AF114" s="41"/>
      <c r="AH114" s="35"/>
      <c r="AI114" s="29"/>
      <c r="AJ114" s="329" t="s">
        <v>13</v>
      </c>
      <c r="AK114" s="329"/>
      <c r="AL114" s="329"/>
      <c r="AM114" s="329"/>
      <c r="AN114" s="329"/>
      <c r="AO114" s="329"/>
      <c r="AP114" s="329"/>
      <c r="AQ114" s="329"/>
      <c r="AR114" s="329"/>
      <c r="AS114" s="329"/>
      <c r="AT114" s="329"/>
      <c r="AU114" s="329"/>
      <c r="AV114" s="30"/>
      <c r="AW114" s="60"/>
    </row>
    <row r="115" spans="2:49" s="21" customFormat="1" ht="9" customHeight="1" x14ac:dyDescent="0.25">
      <c r="B115" s="16"/>
      <c r="C115" s="31"/>
      <c r="D115" s="314" t="s">
        <v>5</v>
      </c>
      <c r="E115" s="314"/>
      <c r="F115" s="314"/>
      <c r="G115" s="314"/>
      <c r="H115" s="314"/>
      <c r="I115" s="314"/>
      <c r="J115" s="314"/>
      <c r="K115" s="314"/>
      <c r="L115" s="314"/>
      <c r="M115" s="33"/>
      <c r="N115" s="291" t="s">
        <v>50</v>
      </c>
      <c r="O115" s="291"/>
      <c r="P115" s="27"/>
      <c r="R115" s="36">
        <f>VLOOKUP(N115,Liste!A:B,2,FALSE)</f>
        <v>0</v>
      </c>
      <c r="AH115" s="35"/>
      <c r="AI115" s="29"/>
      <c r="AJ115" s="329"/>
      <c r="AK115" s="329"/>
      <c r="AL115" s="329"/>
      <c r="AM115" s="329"/>
      <c r="AN115" s="329"/>
      <c r="AO115" s="329"/>
      <c r="AP115" s="329"/>
      <c r="AQ115" s="329"/>
      <c r="AR115" s="329"/>
      <c r="AS115" s="329"/>
      <c r="AT115" s="329"/>
      <c r="AU115" s="329"/>
      <c r="AV115" s="30"/>
      <c r="AW115" s="60"/>
    </row>
    <row r="116" spans="2:49" s="21" customFormat="1" ht="9" customHeight="1" thickBot="1" x14ac:dyDescent="0.3">
      <c r="B116" s="16"/>
      <c r="C116" s="31"/>
      <c r="D116" s="314"/>
      <c r="E116" s="314"/>
      <c r="F116" s="314"/>
      <c r="G116" s="314"/>
      <c r="H116" s="314"/>
      <c r="I116" s="314"/>
      <c r="J116" s="314"/>
      <c r="K116" s="314"/>
      <c r="L116" s="314"/>
      <c r="M116" s="33"/>
      <c r="N116" s="291"/>
      <c r="O116" s="291"/>
      <c r="P116" s="27"/>
      <c r="R116" s="35"/>
      <c r="AH116" s="35"/>
      <c r="AI116" s="29"/>
      <c r="AJ116" s="330"/>
      <c r="AK116" s="330"/>
      <c r="AL116" s="330"/>
      <c r="AM116" s="330"/>
      <c r="AN116" s="330"/>
      <c r="AO116" s="330"/>
      <c r="AP116" s="330"/>
      <c r="AQ116" s="330"/>
      <c r="AR116" s="330"/>
      <c r="AS116" s="330"/>
      <c r="AT116" s="330"/>
      <c r="AU116" s="330"/>
      <c r="AV116" s="30"/>
      <c r="AW116" s="60"/>
    </row>
    <row r="117" spans="2:49" s="21" customFormat="1" ht="9" customHeight="1" thickTop="1" x14ac:dyDescent="0.25">
      <c r="B117" s="16"/>
      <c r="C117" s="31"/>
      <c r="D117" s="37"/>
      <c r="E117" s="37"/>
      <c r="F117" s="37"/>
      <c r="G117" s="37"/>
      <c r="H117" s="37"/>
      <c r="I117" s="37"/>
      <c r="J117" s="37"/>
      <c r="K117" s="38"/>
      <c r="L117" s="38"/>
      <c r="M117" s="33"/>
      <c r="N117" s="47"/>
      <c r="O117" s="47"/>
      <c r="P117" s="27"/>
      <c r="R117" s="35"/>
      <c r="AH117" s="35"/>
      <c r="AI117" s="29"/>
      <c r="AJ117" s="33"/>
      <c r="AK117" s="33"/>
      <c r="AL117" s="33"/>
      <c r="AM117" s="33"/>
      <c r="AN117" s="33"/>
      <c r="AO117" s="33"/>
      <c r="AP117" s="33"/>
      <c r="AQ117" s="33"/>
      <c r="AR117" s="33"/>
      <c r="AS117" s="33"/>
      <c r="AT117" s="33"/>
      <c r="AU117" s="33"/>
      <c r="AV117" s="34"/>
      <c r="AW117" s="35"/>
    </row>
    <row r="118" spans="2:49" s="21" customFormat="1" ht="9" customHeight="1" thickBot="1" x14ac:dyDescent="0.3">
      <c r="B118" s="16"/>
      <c r="C118" s="31"/>
      <c r="D118" s="314" t="s">
        <v>18</v>
      </c>
      <c r="E118" s="314"/>
      <c r="F118" s="314"/>
      <c r="G118" s="314"/>
      <c r="H118" s="314"/>
      <c r="I118" s="314"/>
      <c r="J118" s="314"/>
      <c r="K118" s="314"/>
      <c r="L118" s="314"/>
      <c r="M118" s="33"/>
      <c r="N118" s="291" t="s">
        <v>50</v>
      </c>
      <c r="O118" s="291"/>
      <c r="P118" s="27"/>
      <c r="R118" s="36">
        <f>VLOOKUP(N118,Liste!A:B,2,FALSE)</f>
        <v>0</v>
      </c>
      <c r="AH118" s="35"/>
      <c r="AI118" s="29"/>
      <c r="AJ118" s="314" t="s">
        <v>8</v>
      </c>
      <c r="AK118" s="314"/>
      <c r="AL118" s="314"/>
      <c r="AM118" s="314"/>
      <c r="AN118" s="314"/>
      <c r="AO118" s="314"/>
      <c r="AP118" s="314"/>
      <c r="AQ118" s="314"/>
      <c r="AR118" s="314"/>
      <c r="AS118" s="32"/>
      <c r="AT118" s="291" t="s">
        <v>50</v>
      </c>
      <c r="AU118" s="291"/>
      <c r="AV118" s="34"/>
      <c r="AW118" s="36">
        <f>VLOOKUP(AT118,Liste!A:B,2,FALSE)</f>
        <v>0</v>
      </c>
    </row>
    <row r="119" spans="2:49" s="21" customFormat="1" ht="9" customHeight="1" x14ac:dyDescent="0.25">
      <c r="B119" s="16"/>
      <c r="C119" s="31"/>
      <c r="D119" s="314"/>
      <c r="E119" s="314"/>
      <c r="F119" s="314"/>
      <c r="G119" s="314"/>
      <c r="H119" s="314"/>
      <c r="I119" s="314"/>
      <c r="J119" s="314"/>
      <c r="K119" s="314"/>
      <c r="L119" s="314"/>
      <c r="M119" s="33"/>
      <c r="N119" s="291"/>
      <c r="O119" s="291"/>
      <c r="P119" s="27"/>
      <c r="R119" s="35"/>
      <c r="S119" s="22"/>
      <c r="T119" s="23"/>
      <c r="U119" s="23"/>
      <c r="V119" s="23"/>
      <c r="W119" s="23"/>
      <c r="X119" s="23"/>
      <c r="Y119" s="23"/>
      <c r="Z119" s="23"/>
      <c r="AA119" s="23"/>
      <c r="AB119" s="23"/>
      <c r="AC119" s="23"/>
      <c r="AD119" s="23"/>
      <c r="AE119" s="23"/>
      <c r="AF119" s="24"/>
      <c r="AH119" s="35"/>
      <c r="AI119" s="29"/>
      <c r="AJ119" s="314"/>
      <c r="AK119" s="314"/>
      <c r="AL119" s="314"/>
      <c r="AM119" s="314"/>
      <c r="AN119" s="314"/>
      <c r="AO119" s="314"/>
      <c r="AP119" s="314"/>
      <c r="AQ119" s="314"/>
      <c r="AR119" s="314"/>
      <c r="AS119" s="32"/>
      <c r="AT119" s="291"/>
      <c r="AU119" s="291"/>
      <c r="AV119" s="34"/>
      <c r="AW119" s="35"/>
    </row>
    <row r="120" spans="2:49" s="21" customFormat="1" ht="9" customHeight="1" thickBot="1" x14ac:dyDescent="0.3">
      <c r="B120" s="16"/>
      <c r="C120" s="31"/>
      <c r="D120" s="37"/>
      <c r="E120" s="37"/>
      <c r="F120" s="37"/>
      <c r="G120" s="37"/>
      <c r="H120" s="37"/>
      <c r="I120" s="37"/>
      <c r="J120" s="37"/>
      <c r="K120" s="38"/>
      <c r="L120" s="38"/>
      <c r="M120" s="33"/>
      <c r="N120" s="47"/>
      <c r="O120" s="47"/>
      <c r="P120" s="27"/>
      <c r="R120" s="35"/>
      <c r="S120" s="29"/>
      <c r="T120" s="329" t="s">
        <v>14</v>
      </c>
      <c r="U120" s="329"/>
      <c r="V120" s="329"/>
      <c r="W120" s="329"/>
      <c r="X120" s="329"/>
      <c r="Y120" s="329"/>
      <c r="Z120" s="329"/>
      <c r="AA120" s="329"/>
      <c r="AB120" s="329"/>
      <c r="AC120" s="329"/>
      <c r="AD120" s="329"/>
      <c r="AE120" s="329"/>
      <c r="AF120" s="34"/>
      <c r="AH120" s="35"/>
      <c r="AI120" s="39"/>
      <c r="AJ120" s="40"/>
      <c r="AK120" s="40"/>
      <c r="AL120" s="40"/>
      <c r="AM120" s="40"/>
      <c r="AN120" s="40"/>
      <c r="AO120" s="40"/>
      <c r="AP120" s="40"/>
      <c r="AQ120" s="40"/>
      <c r="AR120" s="40"/>
      <c r="AS120" s="40"/>
      <c r="AT120" s="40"/>
      <c r="AU120" s="40"/>
      <c r="AV120" s="41"/>
      <c r="AW120" s="35"/>
    </row>
    <row r="121" spans="2:49" s="21" customFormat="1" ht="9" customHeight="1" thickBot="1" x14ac:dyDescent="0.3">
      <c r="B121" s="16"/>
      <c r="C121" s="31"/>
      <c r="D121" s="314" t="s">
        <v>19</v>
      </c>
      <c r="E121" s="314"/>
      <c r="F121" s="314"/>
      <c r="G121" s="314"/>
      <c r="H121" s="314"/>
      <c r="I121" s="314"/>
      <c r="J121" s="314"/>
      <c r="K121" s="314"/>
      <c r="L121" s="314"/>
      <c r="M121" s="33"/>
      <c r="N121" s="291" t="s">
        <v>49</v>
      </c>
      <c r="O121" s="291"/>
      <c r="P121" s="27"/>
      <c r="R121" s="36">
        <f>VLOOKUP(N121,Liste!A:B,2,FALSE)</f>
        <v>1</v>
      </c>
      <c r="S121" s="29"/>
      <c r="T121" s="329"/>
      <c r="U121" s="329"/>
      <c r="V121" s="329"/>
      <c r="W121" s="329"/>
      <c r="X121" s="329"/>
      <c r="Y121" s="329"/>
      <c r="Z121" s="329"/>
      <c r="AA121" s="329"/>
      <c r="AB121" s="329"/>
      <c r="AC121" s="329"/>
      <c r="AD121" s="329"/>
      <c r="AE121" s="329"/>
      <c r="AF121" s="34"/>
      <c r="AH121" s="35"/>
      <c r="AW121" s="35"/>
    </row>
    <row r="122" spans="2:49" s="21" customFormat="1" ht="9" customHeight="1" thickBot="1" x14ac:dyDescent="0.3">
      <c r="B122" s="16"/>
      <c r="C122" s="31"/>
      <c r="D122" s="314"/>
      <c r="E122" s="314"/>
      <c r="F122" s="314"/>
      <c r="G122" s="314"/>
      <c r="H122" s="314"/>
      <c r="I122" s="314"/>
      <c r="J122" s="314"/>
      <c r="K122" s="314"/>
      <c r="L122" s="314"/>
      <c r="M122" s="33"/>
      <c r="N122" s="291"/>
      <c r="O122" s="291"/>
      <c r="P122" s="27"/>
      <c r="R122" s="35"/>
      <c r="S122" s="29"/>
      <c r="T122" s="330"/>
      <c r="U122" s="330"/>
      <c r="V122" s="330"/>
      <c r="W122" s="330"/>
      <c r="X122" s="330"/>
      <c r="Y122" s="330"/>
      <c r="Z122" s="330"/>
      <c r="AA122" s="330"/>
      <c r="AB122" s="330"/>
      <c r="AC122" s="330"/>
      <c r="AD122" s="330"/>
      <c r="AE122" s="330"/>
      <c r="AF122" s="34"/>
      <c r="AH122" s="35"/>
      <c r="AI122" s="22"/>
      <c r="AJ122" s="23"/>
      <c r="AK122" s="23"/>
      <c r="AL122" s="23"/>
      <c r="AM122" s="23"/>
      <c r="AN122" s="23"/>
      <c r="AO122" s="23"/>
      <c r="AP122" s="23"/>
      <c r="AQ122" s="23"/>
      <c r="AR122" s="23"/>
      <c r="AS122" s="23"/>
      <c r="AT122" s="23"/>
      <c r="AU122" s="23"/>
      <c r="AV122" s="24"/>
      <c r="AW122" s="35"/>
    </row>
    <row r="123" spans="2:49" s="21" customFormat="1" ht="9" customHeight="1" thickTop="1" x14ac:dyDescent="0.25">
      <c r="B123" s="16"/>
      <c r="C123" s="31"/>
      <c r="D123" s="37"/>
      <c r="E123" s="37"/>
      <c r="F123" s="37"/>
      <c r="G123" s="37"/>
      <c r="H123" s="37"/>
      <c r="I123" s="37"/>
      <c r="J123" s="37"/>
      <c r="K123" s="38"/>
      <c r="L123" s="38"/>
      <c r="M123" s="33"/>
      <c r="N123" s="47"/>
      <c r="O123" s="47"/>
      <c r="P123" s="27"/>
      <c r="R123" s="35"/>
      <c r="S123" s="29"/>
      <c r="T123" s="33"/>
      <c r="U123" s="33"/>
      <c r="V123" s="33"/>
      <c r="W123" s="33"/>
      <c r="X123" s="33"/>
      <c r="Y123" s="33"/>
      <c r="Z123" s="32"/>
      <c r="AA123" s="33"/>
      <c r="AB123" s="33"/>
      <c r="AC123" s="33"/>
      <c r="AD123" s="33"/>
      <c r="AE123" s="33"/>
      <c r="AF123" s="34"/>
      <c r="AH123" s="35"/>
      <c r="AI123" s="29"/>
      <c r="AJ123" s="329" t="s">
        <v>10</v>
      </c>
      <c r="AK123" s="329"/>
      <c r="AL123" s="329"/>
      <c r="AM123" s="329"/>
      <c r="AN123" s="329"/>
      <c r="AO123" s="329"/>
      <c r="AP123" s="329"/>
      <c r="AQ123" s="329"/>
      <c r="AR123" s="329"/>
      <c r="AS123" s="329"/>
      <c r="AT123" s="329"/>
      <c r="AU123" s="329"/>
      <c r="AV123" s="30"/>
      <c r="AW123" s="60"/>
    </row>
    <row r="124" spans="2:49" s="21" customFormat="1" ht="9" customHeight="1" x14ac:dyDescent="0.25">
      <c r="B124" s="16"/>
      <c r="C124" s="31"/>
      <c r="D124" s="314" t="s">
        <v>20</v>
      </c>
      <c r="E124" s="314"/>
      <c r="F124" s="314"/>
      <c r="G124" s="314"/>
      <c r="H124" s="314"/>
      <c r="I124" s="314"/>
      <c r="J124" s="314"/>
      <c r="K124" s="314"/>
      <c r="L124" s="314"/>
      <c r="M124" s="33"/>
      <c r="N124" s="291" t="s">
        <v>49</v>
      </c>
      <c r="O124" s="291"/>
      <c r="P124" s="27"/>
      <c r="R124" s="36">
        <f>VLOOKUP(N124,Liste!A:B,2,FALSE)</f>
        <v>1</v>
      </c>
      <c r="S124" s="29"/>
      <c r="T124" s="314" t="s">
        <v>15</v>
      </c>
      <c r="U124" s="314"/>
      <c r="V124" s="314"/>
      <c r="W124" s="314"/>
      <c r="X124" s="314"/>
      <c r="Y124" s="314"/>
      <c r="Z124" s="314"/>
      <c r="AA124" s="314"/>
      <c r="AB124" s="314"/>
      <c r="AC124" s="32"/>
      <c r="AD124" s="291" t="s">
        <v>50</v>
      </c>
      <c r="AE124" s="291"/>
      <c r="AF124" s="34"/>
      <c r="AH124" s="36">
        <f>VLOOKUP(AD124,Liste!A:B,2,FALSE)</f>
        <v>0</v>
      </c>
      <c r="AI124" s="29"/>
      <c r="AJ124" s="329"/>
      <c r="AK124" s="329"/>
      <c r="AL124" s="329"/>
      <c r="AM124" s="329"/>
      <c r="AN124" s="329"/>
      <c r="AO124" s="329"/>
      <c r="AP124" s="329"/>
      <c r="AQ124" s="329"/>
      <c r="AR124" s="329"/>
      <c r="AS124" s="329"/>
      <c r="AT124" s="329"/>
      <c r="AU124" s="329"/>
      <c r="AV124" s="30"/>
      <c r="AW124" s="60"/>
    </row>
    <row r="125" spans="2:49" s="21" customFormat="1" ht="9" customHeight="1" thickBot="1" x14ac:dyDescent="0.3">
      <c r="B125" s="16"/>
      <c r="C125" s="31"/>
      <c r="D125" s="314"/>
      <c r="E125" s="314"/>
      <c r="F125" s="314"/>
      <c r="G125" s="314"/>
      <c r="H125" s="314"/>
      <c r="I125" s="314"/>
      <c r="J125" s="314"/>
      <c r="K125" s="314"/>
      <c r="L125" s="314"/>
      <c r="M125" s="33"/>
      <c r="N125" s="291"/>
      <c r="O125" s="291"/>
      <c r="P125" s="27"/>
      <c r="R125" s="35"/>
      <c r="S125" s="29"/>
      <c r="T125" s="314"/>
      <c r="U125" s="314"/>
      <c r="V125" s="314"/>
      <c r="W125" s="314"/>
      <c r="X125" s="314"/>
      <c r="Y125" s="314"/>
      <c r="Z125" s="314"/>
      <c r="AA125" s="314"/>
      <c r="AB125" s="314"/>
      <c r="AC125" s="32"/>
      <c r="AD125" s="291"/>
      <c r="AE125" s="291"/>
      <c r="AF125" s="34"/>
      <c r="AH125" s="35"/>
      <c r="AI125" s="29"/>
      <c r="AJ125" s="330"/>
      <c r="AK125" s="330"/>
      <c r="AL125" s="330"/>
      <c r="AM125" s="330"/>
      <c r="AN125" s="330"/>
      <c r="AO125" s="330"/>
      <c r="AP125" s="330"/>
      <c r="AQ125" s="330"/>
      <c r="AR125" s="330"/>
      <c r="AS125" s="330"/>
      <c r="AT125" s="330"/>
      <c r="AU125" s="330"/>
      <c r="AV125" s="30"/>
      <c r="AW125" s="60"/>
    </row>
    <row r="126" spans="2:49" s="21" customFormat="1" ht="9" customHeight="1" thickTop="1" x14ac:dyDescent="0.25">
      <c r="B126" s="16"/>
      <c r="C126" s="31"/>
      <c r="D126" s="37"/>
      <c r="E126" s="37"/>
      <c r="F126" s="37"/>
      <c r="G126" s="37"/>
      <c r="H126" s="37"/>
      <c r="I126" s="37"/>
      <c r="J126" s="37"/>
      <c r="K126" s="38"/>
      <c r="L126" s="38"/>
      <c r="M126" s="33"/>
      <c r="N126" s="47"/>
      <c r="O126" s="47"/>
      <c r="P126" s="27"/>
      <c r="R126" s="35"/>
      <c r="S126" s="29"/>
      <c r="T126" s="37"/>
      <c r="U126" s="37"/>
      <c r="V126" s="37"/>
      <c r="W126" s="37"/>
      <c r="X126" s="37"/>
      <c r="Y126" s="37"/>
      <c r="Z126" s="37"/>
      <c r="AA126" s="38"/>
      <c r="AB126" s="38"/>
      <c r="AC126" s="33"/>
      <c r="AD126" s="48"/>
      <c r="AE126" s="48"/>
      <c r="AF126" s="34"/>
      <c r="AH126" s="35"/>
      <c r="AI126" s="29"/>
      <c r="AJ126" s="33"/>
      <c r="AK126" s="33"/>
      <c r="AL126" s="33"/>
      <c r="AM126" s="33"/>
      <c r="AN126" s="33"/>
      <c r="AO126" s="33"/>
      <c r="AP126" s="33"/>
      <c r="AQ126" s="33"/>
      <c r="AR126" s="33"/>
      <c r="AS126" s="33"/>
      <c r="AT126" s="33"/>
      <c r="AU126" s="33"/>
      <c r="AV126" s="34"/>
      <c r="AW126" s="35"/>
    </row>
    <row r="127" spans="2:49" s="21" customFormat="1" ht="9" customHeight="1" x14ac:dyDescent="0.25">
      <c r="B127" s="16"/>
      <c r="C127" s="31"/>
      <c r="D127" s="314" t="s">
        <v>6</v>
      </c>
      <c r="E127" s="314"/>
      <c r="F127" s="314"/>
      <c r="G127" s="314"/>
      <c r="H127" s="314"/>
      <c r="I127" s="314"/>
      <c r="J127" s="314"/>
      <c r="K127" s="314"/>
      <c r="L127" s="314"/>
      <c r="M127" s="33"/>
      <c r="N127" s="291" t="s">
        <v>50</v>
      </c>
      <c r="O127" s="291"/>
      <c r="P127" s="27"/>
      <c r="R127" s="36">
        <f>VLOOKUP(N127,Liste!A:B,2,FALSE)</f>
        <v>0</v>
      </c>
      <c r="S127" s="29"/>
      <c r="T127" s="314" t="s">
        <v>9</v>
      </c>
      <c r="U127" s="314"/>
      <c r="V127" s="314"/>
      <c r="W127" s="314"/>
      <c r="X127" s="314"/>
      <c r="Y127" s="314"/>
      <c r="Z127" s="314"/>
      <c r="AA127" s="314"/>
      <c r="AB127" s="314"/>
      <c r="AC127" s="33"/>
      <c r="AD127" s="291" t="s">
        <v>50</v>
      </c>
      <c r="AE127" s="291"/>
      <c r="AF127" s="34"/>
      <c r="AH127" s="36">
        <f>VLOOKUP(AD127,Liste!A:B,2,FALSE)</f>
        <v>0</v>
      </c>
      <c r="AI127" s="29"/>
      <c r="AJ127" s="314" t="s">
        <v>16</v>
      </c>
      <c r="AK127" s="314"/>
      <c r="AL127" s="314"/>
      <c r="AM127" s="314"/>
      <c r="AN127" s="314"/>
      <c r="AO127" s="314"/>
      <c r="AP127" s="314"/>
      <c r="AQ127" s="314"/>
      <c r="AR127" s="314"/>
      <c r="AS127" s="32"/>
      <c r="AT127" s="291" t="s">
        <v>50</v>
      </c>
      <c r="AU127" s="291"/>
      <c r="AV127" s="34"/>
      <c r="AW127" s="36">
        <f>VLOOKUP(AT127,Liste!A:B,2,FALSE)</f>
        <v>0</v>
      </c>
    </row>
    <row r="128" spans="2:49" s="21" customFormat="1" ht="9" customHeight="1" x14ac:dyDescent="0.25">
      <c r="B128" s="16"/>
      <c r="C128" s="31"/>
      <c r="D128" s="314"/>
      <c r="E128" s="314"/>
      <c r="F128" s="314"/>
      <c r="G128" s="314"/>
      <c r="H128" s="314"/>
      <c r="I128" s="314"/>
      <c r="J128" s="314"/>
      <c r="K128" s="314"/>
      <c r="L128" s="314"/>
      <c r="M128" s="33"/>
      <c r="N128" s="291"/>
      <c r="O128" s="291"/>
      <c r="P128" s="27"/>
      <c r="R128" s="35"/>
      <c r="S128" s="29"/>
      <c r="T128" s="314"/>
      <c r="U128" s="314"/>
      <c r="V128" s="314"/>
      <c r="W128" s="314"/>
      <c r="X128" s="314"/>
      <c r="Y128" s="314"/>
      <c r="Z128" s="314"/>
      <c r="AA128" s="314"/>
      <c r="AB128" s="314"/>
      <c r="AC128" s="33"/>
      <c r="AD128" s="291"/>
      <c r="AE128" s="291"/>
      <c r="AF128" s="34"/>
      <c r="AH128" s="35"/>
      <c r="AI128" s="29"/>
      <c r="AJ128" s="314"/>
      <c r="AK128" s="314"/>
      <c r="AL128" s="314"/>
      <c r="AM128" s="314"/>
      <c r="AN128" s="314"/>
      <c r="AO128" s="314"/>
      <c r="AP128" s="314"/>
      <c r="AQ128" s="314"/>
      <c r="AR128" s="314"/>
      <c r="AS128" s="32"/>
      <c r="AT128" s="291"/>
      <c r="AU128" s="291"/>
      <c r="AV128" s="34"/>
      <c r="AW128" s="35"/>
    </row>
    <row r="129" spans="2:50" s="21" customFormat="1" ht="9" customHeight="1" thickBot="1" x14ac:dyDescent="0.3">
      <c r="B129" s="16"/>
      <c r="C129" s="42"/>
      <c r="D129" s="43"/>
      <c r="E129" s="43"/>
      <c r="F129" s="43"/>
      <c r="G129" s="43"/>
      <c r="H129" s="43"/>
      <c r="I129" s="43"/>
      <c r="J129" s="43"/>
      <c r="K129" s="44"/>
      <c r="L129" s="44"/>
      <c r="M129" s="44"/>
      <c r="N129" s="44"/>
      <c r="O129" s="44"/>
      <c r="P129" s="45"/>
      <c r="R129" s="35"/>
      <c r="S129" s="39"/>
      <c r="T129" s="40"/>
      <c r="U129" s="40"/>
      <c r="V129" s="40"/>
      <c r="W129" s="40"/>
      <c r="X129" s="40"/>
      <c r="Y129" s="40"/>
      <c r="Z129" s="40"/>
      <c r="AA129" s="40"/>
      <c r="AB129" s="40"/>
      <c r="AC129" s="40"/>
      <c r="AD129" s="40"/>
      <c r="AE129" s="40"/>
      <c r="AF129" s="41"/>
      <c r="AH129" s="35"/>
      <c r="AI129" s="39"/>
      <c r="AJ129" s="40"/>
      <c r="AK129" s="40"/>
      <c r="AL129" s="40"/>
      <c r="AM129" s="40"/>
      <c r="AN129" s="40"/>
      <c r="AO129" s="40"/>
      <c r="AP129" s="40"/>
      <c r="AQ129" s="40"/>
      <c r="AR129" s="40"/>
      <c r="AS129" s="40"/>
      <c r="AT129" s="40"/>
      <c r="AU129" s="40"/>
      <c r="AV129" s="41"/>
      <c r="AW129" s="35"/>
    </row>
    <row r="130" spans="2:50" ht="9" customHeight="1" thickTop="1" x14ac:dyDescent="0.25"/>
    <row r="132" spans="2:50" ht="9" customHeight="1" x14ac:dyDescent="0.25">
      <c r="B132" s="239" t="s">
        <v>53</v>
      </c>
      <c r="C132" s="239"/>
      <c r="D132" s="240" t="s">
        <v>63</v>
      </c>
      <c r="E132" s="240"/>
      <c r="F132" s="240"/>
      <c r="G132" s="240"/>
      <c r="H132" s="240"/>
      <c r="I132" s="240"/>
      <c r="J132" s="240"/>
      <c r="K132" s="240"/>
      <c r="L132" s="240"/>
      <c r="M132" s="240"/>
      <c r="N132" s="240"/>
      <c r="O132" s="240"/>
      <c r="P132" s="240"/>
      <c r="Q132" s="240"/>
      <c r="R132" s="57"/>
      <c r="S132" s="50"/>
      <c r="T132" s="50"/>
      <c r="U132" s="50"/>
      <c r="V132" s="50"/>
      <c r="W132" s="50"/>
      <c r="X132" s="50"/>
      <c r="Y132" s="50"/>
      <c r="Z132" s="50"/>
      <c r="AA132" s="50"/>
      <c r="AB132" s="50"/>
      <c r="AC132" s="50"/>
      <c r="AD132" s="50"/>
      <c r="AE132" s="50"/>
      <c r="AF132" s="50"/>
      <c r="AG132" s="50"/>
      <c r="AH132" s="57"/>
      <c r="AI132" s="50"/>
      <c r="AJ132" s="50"/>
      <c r="AK132" s="50"/>
      <c r="AL132" s="50"/>
      <c r="AM132" s="50"/>
      <c r="AN132" s="50"/>
      <c r="AO132" s="50"/>
      <c r="AP132" s="50"/>
      <c r="AQ132" s="50"/>
      <c r="AR132" s="50"/>
      <c r="AS132" s="50"/>
      <c r="AT132" s="50"/>
      <c r="AU132" s="50"/>
      <c r="AV132" s="50"/>
      <c r="AW132" s="62"/>
      <c r="AX132" s="46"/>
    </row>
    <row r="133" spans="2:50" ht="9" customHeight="1" x14ac:dyDescent="0.25">
      <c r="B133" s="239"/>
      <c r="C133" s="239"/>
      <c r="D133" s="240"/>
      <c r="E133" s="240"/>
      <c r="F133" s="240"/>
      <c r="G133" s="240"/>
      <c r="H133" s="240"/>
      <c r="I133" s="240"/>
      <c r="J133" s="240"/>
      <c r="K133" s="240"/>
      <c r="L133" s="240"/>
      <c r="M133" s="240"/>
      <c r="N133" s="240"/>
      <c r="O133" s="240"/>
      <c r="P133" s="240"/>
      <c r="Q133" s="240"/>
      <c r="R133" s="57"/>
      <c r="S133" s="316" t="s">
        <v>64</v>
      </c>
      <c r="T133" s="316"/>
      <c r="U133" s="316"/>
      <c r="V133" s="316"/>
      <c r="W133" s="316"/>
      <c r="X133" s="50"/>
      <c r="Y133" s="50"/>
      <c r="Z133" s="50"/>
      <c r="AA133" s="50"/>
      <c r="AB133" s="50"/>
      <c r="AC133" s="50"/>
      <c r="AD133" s="50"/>
      <c r="AE133" s="50"/>
      <c r="AF133" s="50"/>
      <c r="AG133" s="50"/>
      <c r="AH133" s="57"/>
      <c r="AI133" s="50"/>
      <c r="AJ133" s="50"/>
      <c r="AK133" s="50"/>
      <c r="AL133" s="50"/>
      <c r="AM133" s="50"/>
      <c r="AN133" s="50"/>
      <c r="AO133" s="50"/>
      <c r="AP133" s="50"/>
      <c r="AQ133" s="316" t="s">
        <v>64</v>
      </c>
      <c r="AR133" s="316"/>
      <c r="AS133" s="316"/>
      <c r="AT133" s="316"/>
      <c r="AU133" s="316"/>
      <c r="AV133" s="50"/>
      <c r="AW133" s="62"/>
      <c r="AX133" s="46"/>
    </row>
    <row r="134" spans="2:50" ht="9" customHeight="1" x14ac:dyDescent="0.25">
      <c r="D134" s="4"/>
      <c r="E134" s="4"/>
      <c r="F134" s="4"/>
      <c r="G134" s="4"/>
      <c r="H134" s="4"/>
      <c r="I134" s="4"/>
      <c r="J134" s="4"/>
      <c r="S134" s="316"/>
      <c r="T134" s="316"/>
      <c r="U134" s="316"/>
      <c r="V134" s="316"/>
      <c r="W134" s="316"/>
      <c r="AQ134" s="316"/>
      <c r="AR134" s="316"/>
      <c r="AS134" s="316"/>
      <c r="AT134" s="316"/>
      <c r="AU134" s="316"/>
    </row>
    <row r="135" spans="2:50" ht="9" customHeight="1" x14ac:dyDescent="0.25">
      <c r="D135" s="4"/>
      <c r="E135" s="4"/>
      <c r="F135" s="4"/>
      <c r="G135" s="4"/>
      <c r="H135" s="4"/>
      <c r="I135" s="4"/>
      <c r="J135" s="4"/>
      <c r="Z135" s="10"/>
      <c r="AA135" s="10"/>
    </row>
    <row r="136" spans="2:50" ht="9" customHeight="1" x14ac:dyDescent="0.25">
      <c r="D136" s="317" t="s">
        <v>62</v>
      </c>
      <c r="E136" s="318"/>
      <c r="F136" s="318"/>
      <c r="G136" s="318"/>
      <c r="H136" s="318"/>
      <c r="I136" s="318"/>
      <c r="J136" s="318"/>
      <c r="K136" s="318"/>
      <c r="L136" s="318"/>
      <c r="M136" s="318"/>
      <c r="N136" s="318"/>
      <c r="O136" s="318"/>
      <c r="P136" s="319"/>
      <c r="S136" s="323">
        <v>108</v>
      </c>
      <c r="T136" s="324"/>
      <c r="U136" s="324"/>
      <c r="V136" s="324"/>
      <c r="W136" s="325"/>
      <c r="Z136" s="10"/>
      <c r="AA136" s="10"/>
      <c r="AB136" s="317" t="s">
        <v>22</v>
      </c>
      <c r="AC136" s="318"/>
      <c r="AD136" s="318"/>
      <c r="AE136" s="318"/>
      <c r="AF136" s="318"/>
      <c r="AG136" s="318"/>
      <c r="AH136" s="318"/>
      <c r="AI136" s="318"/>
      <c r="AJ136" s="318"/>
      <c r="AK136" s="318"/>
      <c r="AL136" s="318"/>
      <c r="AM136" s="318"/>
      <c r="AN136" s="318"/>
      <c r="AO136" s="319"/>
      <c r="AQ136" s="323">
        <v>2</v>
      </c>
      <c r="AR136" s="324"/>
      <c r="AS136" s="324"/>
      <c r="AT136" s="324"/>
      <c r="AU136" s="325"/>
    </row>
    <row r="137" spans="2:50" ht="9" customHeight="1" x14ac:dyDescent="0.25">
      <c r="D137" s="320"/>
      <c r="E137" s="321"/>
      <c r="F137" s="321"/>
      <c r="G137" s="321"/>
      <c r="H137" s="321"/>
      <c r="I137" s="321"/>
      <c r="J137" s="321"/>
      <c r="K137" s="321"/>
      <c r="L137" s="321"/>
      <c r="M137" s="321"/>
      <c r="N137" s="321"/>
      <c r="O137" s="321"/>
      <c r="P137" s="322"/>
      <c r="S137" s="326"/>
      <c r="T137" s="327"/>
      <c r="U137" s="327"/>
      <c r="V137" s="327"/>
      <c r="W137" s="328"/>
      <c r="Z137" s="10"/>
      <c r="AA137" s="10"/>
      <c r="AB137" s="320"/>
      <c r="AC137" s="321"/>
      <c r="AD137" s="321"/>
      <c r="AE137" s="321"/>
      <c r="AF137" s="321"/>
      <c r="AG137" s="321"/>
      <c r="AH137" s="321"/>
      <c r="AI137" s="321"/>
      <c r="AJ137" s="321"/>
      <c r="AK137" s="321"/>
      <c r="AL137" s="321"/>
      <c r="AM137" s="321"/>
      <c r="AN137" s="321"/>
      <c r="AO137" s="322"/>
      <c r="AQ137" s="326"/>
      <c r="AR137" s="327"/>
      <c r="AS137" s="327"/>
      <c r="AT137" s="327"/>
      <c r="AU137" s="328"/>
    </row>
    <row r="138" spans="2:50" ht="9" customHeight="1" x14ac:dyDescent="0.25">
      <c r="D138" s="1"/>
      <c r="E138" s="1"/>
      <c r="F138" s="1"/>
      <c r="G138" s="1"/>
      <c r="H138" s="1"/>
      <c r="I138" s="1"/>
      <c r="J138" s="1"/>
      <c r="K138" s="7"/>
      <c r="L138" s="7"/>
      <c r="M138" s="7"/>
      <c r="N138" s="7"/>
      <c r="O138" s="7"/>
      <c r="P138" s="7"/>
      <c r="Z138" s="10"/>
      <c r="AA138" s="10"/>
      <c r="AB138" s="1"/>
      <c r="AC138" s="1"/>
      <c r="AD138" s="1"/>
      <c r="AE138" s="1"/>
      <c r="AF138" s="1"/>
      <c r="AG138" s="1"/>
      <c r="AH138" s="61"/>
      <c r="AI138" s="7"/>
      <c r="AJ138" s="7"/>
      <c r="AK138" s="7"/>
      <c r="AL138" s="7"/>
      <c r="AM138" s="7"/>
      <c r="AN138" s="7"/>
      <c r="AO138" s="7"/>
    </row>
    <row r="139" spans="2:50" ht="9" customHeight="1" x14ac:dyDescent="0.25">
      <c r="D139" s="317" t="s">
        <v>21</v>
      </c>
      <c r="E139" s="318"/>
      <c r="F139" s="318"/>
      <c r="G139" s="318"/>
      <c r="H139" s="318"/>
      <c r="I139" s="318"/>
      <c r="J139" s="318"/>
      <c r="K139" s="318"/>
      <c r="L139" s="318"/>
      <c r="M139" s="318"/>
      <c r="N139" s="318"/>
      <c r="O139" s="318"/>
      <c r="P139" s="319"/>
      <c r="S139" s="323">
        <v>0</v>
      </c>
      <c r="T139" s="324"/>
      <c r="U139" s="324"/>
      <c r="V139" s="324"/>
      <c r="W139" s="325"/>
      <c r="Z139" s="10"/>
      <c r="AA139" s="10"/>
      <c r="AB139" s="317" t="s">
        <v>23</v>
      </c>
      <c r="AC139" s="318"/>
      <c r="AD139" s="318"/>
      <c r="AE139" s="318"/>
      <c r="AF139" s="318"/>
      <c r="AG139" s="318"/>
      <c r="AH139" s="318"/>
      <c r="AI139" s="318"/>
      <c r="AJ139" s="318"/>
      <c r="AK139" s="318"/>
      <c r="AL139" s="318"/>
      <c r="AM139" s="318"/>
      <c r="AN139" s="318"/>
      <c r="AO139" s="319"/>
      <c r="AQ139" s="323">
        <v>0</v>
      </c>
      <c r="AR139" s="324"/>
      <c r="AS139" s="324"/>
      <c r="AT139" s="324"/>
      <c r="AU139" s="325"/>
    </row>
    <row r="140" spans="2:50" ht="9" customHeight="1" x14ac:dyDescent="0.25">
      <c r="D140" s="320"/>
      <c r="E140" s="321"/>
      <c r="F140" s="321"/>
      <c r="G140" s="321"/>
      <c r="H140" s="321"/>
      <c r="I140" s="321"/>
      <c r="J140" s="321"/>
      <c r="K140" s="321"/>
      <c r="L140" s="321"/>
      <c r="M140" s="321"/>
      <c r="N140" s="321"/>
      <c r="O140" s="321"/>
      <c r="P140" s="322"/>
      <c r="S140" s="326"/>
      <c r="T140" s="327"/>
      <c r="U140" s="327"/>
      <c r="V140" s="327"/>
      <c r="W140" s="328"/>
      <c r="Z140" s="10"/>
      <c r="AA140" s="10"/>
      <c r="AB140" s="320"/>
      <c r="AC140" s="321"/>
      <c r="AD140" s="321"/>
      <c r="AE140" s="321"/>
      <c r="AF140" s="321"/>
      <c r="AG140" s="321"/>
      <c r="AH140" s="321"/>
      <c r="AI140" s="321"/>
      <c r="AJ140" s="321"/>
      <c r="AK140" s="321"/>
      <c r="AL140" s="321"/>
      <c r="AM140" s="321"/>
      <c r="AN140" s="321"/>
      <c r="AO140" s="322"/>
      <c r="AQ140" s="326"/>
      <c r="AR140" s="327"/>
      <c r="AS140" s="327"/>
      <c r="AT140" s="327"/>
      <c r="AU140" s="328"/>
    </row>
    <row r="141" spans="2:50" ht="9" customHeight="1" x14ac:dyDescent="0.25">
      <c r="D141" s="1"/>
      <c r="E141" s="1"/>
      <c r="F141" s="1"/>
      <c r="G141" s="1"/>
      <c r="H141" s="1"/>
      <c r="I141" s="1"/>
      <c r="J141" s="1"/>
      <c r="K141" s="7"/>
      <c r="L141" s="7"/>
      <c r="M141" s="7"/>
      <c r="N141" s="7"/>
      <c r="O141" s="7"/>
      <c r="P141" s="7"/>
      <c r="Z141" s="10"/>
      <c r="AA141" s="10"/>
      <c r="AB141" s="1"/>
      <c r="AC141" s="1"/>
      <c r="AD141" s="1"/>
      <c r="AE141" s="1"/>
      <c r="AF141" s="1"/>
      <c r="AG141" s="1"/>
      <c r="AH141" s="61"/>
      <c r="AI141" s="7"/>
      <c r="AJ141" s="7"/>
      <c r="AK141" s="7"/>
      <c r="AL141" s="7"/>
      <c r="AM141" s="7"/>
      <c r="AN141" s="7"/>
      <c r="AO141" s="7"/>
    </row>
    <row r="142" spans="2:50" ht="9" customHeight="1" x14ac:dyDescent="0.25">
      <c r="D142" s="317" t="s">
        <v>24</v>
      </c>
      <c r="E142" s="318"/>
      <c r="F142" s="318"/>
      <c r="G142" s="318"/>
      <c r="H142" s="318"/>
      <c r="I142" s="318"/>
      <c r="J142" s="318"/>
      <c r="K142" s="318"/>
      <c r="L142" s="318"/>
      <c r="M142" s="318"/>
      <c r="N142" s="318"/>
      <c r="O142" s="318"/>
      <c r="P142" s="319"/>
      <c r="S142" s="323">
        <v>0</v>
      </c>
      <c r="T142" s="324"/>
      <c r="U142" s="324"/>
      <c r="V142" s="324"/>
      <c r="W142" s="325"/>
      <c r="Z142" s="10"/>
      <c r="AA142" s="10"/>
      <c r="AB142" s="317" t="s">
        <v>25</v>
      </c>
      <c r="AC142" s="318"/>
      <c r="AD142" s="318"/>
      <c r="AE142" s="318"/>
      <c r="AF142" s="318"/>
      <c r="AG142" s="318"/>
      <c r="AH142" s="318"/>
      <c r="AI142" s="318"/>
      <c r="AJ142" s="318"/>
      <c r="AK142" s="318"/>
      <c r="AL142" s="318"/>
      <c r="AM142" s="318"/>
      <c r="AN142" s="318"/>
      <c r="AO142" s="319"/>
      <c r="AQ142" s="323">
        <v>0</v>
      </c>
      <c r="AR142" s="324"/>
      <c r="AS142" s="324"/>
      <c r="AT142" s="324"/>
      <c r="AU142" s="325"/>
    </row>
    <row r="143" spans="2:50" ht="9" customHeight="1" x14ac:dyDescent="0.25">
      <c r="D143" s="320"/>
      <c r="E143" s="321"/>
      <c r="F143" s="321"/>
      <c r="G143" s="321"/>
      <c r="H143" s="321"/>
      <c r="I143" s="321"/>
      <c r="J143" s="321"/>
      <c r="K143" s="321"/>
      <c r="L143" s="321"/>
      <c r="M143" s="321"/>
      <c r="N143" s="321"/>
      <c r="O143" s="321"/>
      <c r="P143" s="322"/>
      <c r="S143" s="326"/>
      <c r="T143" s="327"/>
      <c r="U143" s="327"/>
      <c r="V143" s="327"/>
      <c r="W143" s="328"/>
      <c r="Z143" s="10"/>
      <c r="AA143" s="10"/>
      <c r="AB143" s="320"/>
      <c r="AC143" s="321"/>
      <c r="AD143" s="321"/>
      <c r="AE143" s="321"/>
      <c r="AF143" s="321"/>
      <c r="AG143" s="321"/>
      <c r="AH143" s="321"/>
      <c r="AI143" s="321"/>
      <c r="AJ143" s="321"/>
      <c r="AK143" s="321"/>
      <c r="AL143" s="321"/>
      <c r="AM143" s="321"/>
      <c r="AN143" s="321"/>
      <c r="AO143" s="322"/>
      <c r="AQ143" s="326"/>
      <c r="AR143" s="327"/>
      <c r="AS143" s="327"/>
      <c r="AT143" s="327"/>
      <c r="AU143" s="328"/>
    </row>
    <row r="144" spans="2:50" ht="8.25" customHeight="1" x14ac:dyDescent="0.25"/>
    <row r="146" spans="2:50" ht="9" customHeight="1" x14ac:dyDescent="0.25">
      <c r="B146" s="239" t="s">
        <v>53</v>
      </c>
      <c r="C146" s="239"/>
      <c r="D146" s="240" t="s">
        <v>54</v>
      </c>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62"/>
      <c r="AX146" s="46"/>
    </row>
    <row r="147" spans="2:50" ht="9" customHeight="1" x14ac:dyDescent="0.25">
      <c r="B147" s="239"/>
      <c r="C147" s="239"/>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62"/>
      <c r="AX147" s="46"/>
    </row>
    <row r="148" spans="2:50" ht="9" customHeight="1" x14ac:dyDescent="0.25">
      <c r="C148" s="281" t="s">
        <v>55</v>
      </c>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3"/>
    </row>
    <row r="149" spans="2:50" ht="9" customHeight="1" x14ac:dyDescent="0.25">
      <c r="C149" s="284"/>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285"/>
      <c r="AT149" s="285"/>
      <c r="AU149" s="286"/>
    </row>
    <row r="150" spans="2:50" ht="9" customHeight="1" x14ac:dyDescent="0.25">
      <c r="C150" s="284"/>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285"/>
      <c r="AT150" s="285"/>
      <c r="AU150" s="286"/>
    </row>
    <row r="151" spans="2:50" ht="9" customHeight="1" x14ac:dyDescent="0.25">
      <c r="C151" s="284"/>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c r="AR151" s="285"/>
      <c r="AS151" s="285"/>
      <c r="AT151" s="285"/>
      <c r="AU151" s="286"/>
    </row>
    <row r="152" spans="2:50" ht="9" customHeight="1" x14ac:dyDescent="0.25">
      <c r="C152" s="284"/>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c r="AR152" s="285"/>
      <c r="AS152" s="285"/>
      <c r="AT152" s="285"/>
      <c r="AU152" s="286"/>
    </row>
    <row r="153" spans="2:50" ht="9" customHeight="1" x14ac:dyDescent="0.25">
      <c r="C153" s="284"/>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c r="AR153" s="285"/>
      <c r="AS153" s="285"/>
      <c r="AT153" s="285"/>
      <c r="AU153" s="286"/>
    </row>
    <row r="154" spans="2:50" ht="9" customHeight="1" x14ac:dyDescent="0.25">
      <c r="C154" s="284"/>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c r="AR154" s="285"/>
      <c r="AS154" s="285"/>
      <c r="AT154" s="285"/>
      <c r="AU154" s="286"/>
    </row>
    <row r="155" spans="2:50" ht="9" customHeight="1" x14ac:dyDescent="0.25">
      <c r="C155" s="284"/>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6"/>
    </row>
    <row r="156" spans="2:50" ht="9" customHeight="1" x14ac:dyDescent="0.25">
      <c r="C156" s="284"/>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6"/>
    </row>
    <row r="157" spans="2:50" ht="9" customHeight="1" x14ac:dyDescent="0.25">
      <c r="C157" s="284"/>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c r="AR157" s="285"/>
      <c r="AS157" s="285"/>
      <c r="AT157" s="285"/>
      <c r="AU157" s="286"/>
    </row>
    <row r="158" spans="2:50" ht="9" customHeight="1" x14ac:dyDescent="0.25">
      <c r="C158" s="284"/>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285"/>
      <c r="AT158" s="285"/>
      <c r="AU158" s="286"/>
    </row>
    <row r="159" spans="2:50" ht="9" customHeight="1" x14ac:dyDescent="0.25">
      <c r="C159" s="284"/>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c r="AR159" s="285"/>
      <c r="AS159" s="285"/>
      <c r="AT159" s="285"/>
      <c r="AU159" s="286"/>
    </row>
    <row r="160" spans="2:50" ht="9" customHeight="1" x14ac:dyDescent="0.25">
      <c r="C160" s="284"/>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c r="AR160" s="285"/>
      <c r="AS160" s="285"/>
      <c r="AT160" s="285"/>
      <c r="AU160" s="286"/>
    </row>
    <row r="161" spans="1:47" ht="9" customHeight="1" x14ac:dyDescent="0.25">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c r="AR161" s="285"/>
      <c r="AS161" s="285"/>
      <c r="AT161" s="285"/>
      <c r="AU161" s="286"/>
    </row>
    <row r="162" spans="1:47" ht="9" customHeight="1" x14ac:dyDescent="0.25">
      <c r="C162" s="284"/>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c r="AR162" s="285"/>
      <c r="AS162" s="285"/>
      <c r="AT162" s="285"/>
      <c r="AU162" s="286"/>
    </row>
    <row r="163" spans="1:47" ht="9" customHeight="1" x14ac:dyDescent="0.25">
      <c r="C163" s="284"/>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c r="AR163" s="285"/>
      <c r="AS163" s="285"/>
      <c r="AT163" s="285"/>
      <c r="AU163" s="286"/>
    </row>
    <row r="164" spans="1:47" ht="9" customHeight="1" x14ac:dyDescent="0.25">
      <c r="C164" s="284"/>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c r="AR164" s="285"/>
      <c r="AS164" s="285"/>
      <c r="AT164" s="285"/>
      <c r="AU164" s="286"/>
    </row>
    <row r="165" spans="1:47" ht="9" customHeight="1" x14ac:dyDescent="0.25">
      <c r="C165" s="284"/>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c r="AR165" s="285"/>
      <c r="AS165" s="285"/>
      <c r="AT165" s="285"/>
      <c r="AU165" s="286"/>
    </row>
    <row r="166" spans="1:47" ht="9" customHeight="1" x14ac:dyDescent="0.25">
      <c r="C166" s="284"/>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c r="AR166" s="285"/>
      <c r="AS166" s="285"/>
      <c r="AT166" s="285"/>
      <c r="AU166" s="286"/>
    </row>
    <row r="167" spans="1:47" ht="9" customHeight="1" x14ac:dyDescent="0.25">
      <c r="C167" s="287"/>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9"/>
    </row>
    <row r="168" spans="1:47" ht="9" customHeight="1" x14ac:dyDescent="0.25">
      <c r="D168" s="51"/>
      <c r="E168" s="51"/>
      <c r="F168" s="51"/>
      <c r="G168" s="51"/>
      <c r="H168" s="51"/>
      <c r="I168" s="51"/>
      <c r="J168" s="51"/>
      <c r="K168" s="51"/>
      <c r="L168" s="51"/>
      <c r="M168" s="51"/>
      <c r="N168" s="51"/>
      <c r="O168" s="51"/>
      <c r="P168" s="51"/>
      <c r="Q168" s="51"/>
      <c r="R168" s="58"/>
      <c r="S168" s="51"/>
      <c r="T168" s="51"/>
      <c r="U168" s="51"/>
      <c r="V168" s="51"/>
      <c r="W168" s="51"/>
      <c r="X168" s="51"/>
      <c r="Y168" s="51"/>
      <c r="Z168" s="51"/>
      <c r="AA168" s="51"/>
      <c r="AB168" s="51"/>
      <c r="AC168" s="51"/>
      <c r="AD168" s="51"/>
      <c r="AE168" s="51"/>
      <c r="AF168" s="51"/>
      <c r="AG168" s="51"/>
      <c r="AH168" s="58"/>
      <c r="AI168" s="51"/>
      <c r="AJ168" s="51"/>
      <c r="AK168" s="51"/>
      <c r="AL168" s="51"/>
      <c r="AM168" s="51"/>
      <c r="AN168" s="51"/>
      <c r="AO168" s="51"/>
      <c r="AP168" s="51"/>
      <c r="AQ168" s="51"/>
      <c r="AR168" s="51"/>
      <c r="AS168" s="51"/>
      <c r="AT168" s="51"/>
      <c r="AU168" s="51"/>
    </row>
    <row r="169" spans="1:47" ht="9" customHeight="1" x14ac:dyDescent="0.25">
      <c r="A169" s="279" t="str">
        <f>$L$94</f>
        <v>Le développement des actions collectives de prévention de la perte d'autonomie de l'ASEPT Bretagne dans le Morbihan</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279"/>
      <c r="AG169" s="279"/>
      <c r="AH169" s="279"/>
      <c r="AI169" s="279"/>
      <c r="AJ169" s="279"/>
      <c r="AK169" s="279"/>
      <c r="AL169" s="279"/>
      <c r="AM169" s="279"/>
      <c r="AN169" s="279"/>
      <c r="AO169" s="279"/>
      <c r="AP169" s="279"/>
      <c r="AQ169" s="279"/>
      <c r="AR169" s="279"/>
      <c r="AS169" s="279"/>
      <c r="AT169" s="279"/>
      <c r="AU169" s="279"/>
    </row>
    <row r="170" spans="1:47" ht="9" customHeight="1" x14ac:dyDescent="0.25">
      <c r="A170" s="279"/>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c r="AF170" s="279"/>
      <c r="AG170" s="279"/>
      <c r="AH170" s="279"/>
      <c r="AI170" s="279"/>
      <c r="AJ170" s="279"/>
      <c r="AK170" s="279"/>
      <c r="AL170" s="279"/>
      <c r="AM170" s="279"/>
      <c r="AN170" s="279"/>
      <c r="AO170" s="279"/>
      <c r="AP170" s="279"/>
      <c r="AQ170" s="279"/>
      <c r="AR170" s="279"/>
      <c r="AS170" s="279"/>
      <c r="AT170" s="279"/>
      <c r="AU170" s="279"/>
    </row>
    <row r="171" spans="1:47" ht="9" customHeight="1" x14ac:dyDescent="0.25">
      <c r="A171" s="279"/>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row>
    <row r="172" spans="1:47" ht="9" customHeight="1" x14ac:dyDescent="0.25">
      <c r="A172" s="52"/>
      <c r="B172" s="52"/>
      <c r="C172" s="52"/>
      <c r="D172" s="52"/>
      <c r="E172" s="52"/>
      <c r="F172" s="52"/>
      <c r="G172" s="52"/>
      <c r="H172" s="52"/>
      <c r="I172" s="52"/>
      <c r="J172" s="52"/>
      <c r="K172" s="52"/>
      <c r="L172" s="52"/>
      <c r="M172" s="52"/>
      <c r="N172" s="52"/>
      <c r="O172" s="52"/>
      <c r="P172" s="52"/>
      <c r="Q172" s="52"/>
      <c r="R172" s="59"/>
      <c r="S172" s="52"/>
      <c r="T172" s="52"/>
      <c r="U172" s="52"/>
      <c r="V172" s="52"/>
      <c r="W172" s="52"/>
      <c r="X172" s="52"/>
      <c r="Y172" s="52"/>
      <c r="Z172" s="52"/>
      <c r="AA172" s="52"/>
      <c r="AB172" s="52"/>
      <c r="AC172" s="52"/>
      <c r="AD172" s="52"/>
      <c r="AE172" s="52"/>
      <c r="AF172" s="52"/>
      <c r="AG172" s="52"/>
      <c r="AH172" s="59"/>
      <c r="AI172" s="52"/>
      <c r="AJ172" s="52"/>
      <c r="AK172" s="52"/>
      <c r="AL172" s="52"/>
      <c r="AM172" s="52"/>
      <c r="AN172" s="52"/>
      <c r="AO172" s="52"/>
      <c r="AP172" s="52"/>
      <c r="AQ172" s="52"/>
      <c r="AR172" s="52"/>
      <c r="AS172" s="52"/>
      <c r="AT172" s="52"/>
      <c r="AU172" s="52"/>
    </row>
    <row r="173" spans="1:47" ht="9" customHeight="1" x14ac:dyDescent="0.25">
      <c r="D173" s="51"/>
      <c r="E173" s="51"/>
      <c r="F173" s="51"/>
      <c r="G173" s="51"/>
      <c r="H173" s="51"/>
      <c r="I173" s="51"/>
      <c r="J173" s="51"/>
      <c r="K173" s="51"/>
      <c r="L173" s="51"/>
      <c r="M173" s="51"/>
      <c r="N173" s="51"/>
      <c r="O173" s="51"/>
      <c r="P173" s="51"/>
      <c r="Q173" s="51"/>
      <c r="R173" s="58"/>
      <c r="S173" s="51"/>
      <c r="T173" s="51"/>
      <c r="U173" s="51"/>
      <c r="V173" s="51"/>
      <c r="W173" s="51"/>
      <c r="X173" s="51"/>
      <c r="Y173" s="51"/>
      <c r="Z173" s="51"/>
      <c r="AA173" s="51"/>
      <c r="AB173" s="51"/>
      <c r="AC173" s="51"/>
      <c r="AD173" s="51"/>
      <c r="AE173" s="51"/>
      <c r="AF173" s="51"/>
      <c r="AG173" s="51"/>
      <c r="AH173" s="58"/>
      <c r="AI173" s="51"/>
      <c r="AJ173" s="51"/>
      <c r="AK173" s="51"/>
      <c r="AL173" s="51"/>
      <c r="AM173" s="51"/>
      <c r="AN173" s="51"/>
      <c r="AO173" s="51"/>
      <c r="AP173" s="51"/>
      <c r="AQ173" s="51"/>
      <c r="AR173" s="51"/>
      <c r="AS173" s="51"/>
      <c r="AT173" s="51"/>
      <c r="AU173" s="51"/>
    </row>
    <row r="174" spans="1:47" ht="9" customHeight="1" x14ac:dyDescent="0.25">
      <c r="D174" s="280" t="s">
        <v>46</v>
      </c>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c r="AM174" s="280"/>
      <c r="AN174" s="280"/>
      <c r="AO174" s="280"/>
      <c r="AP174" s="280"/>
      <c r="AQ174" s="280"/>
      <c r="AR174" s="280"/>
      <c r="AS174" s="280"/>
      <c r="AT174" s="280"/>
      <c r="AU174" s="280"/>
    </row>
    <row r="175" spans="1:47" ht="9" customHeight="1" x14ac:dyDescent="0.25">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c r="AL175" s="280"/>
      <c r="AM175" s="280"/>
      <c r="AN175" s="280"/>
      <c r="AO175" s="280"/>
      <c r="AP175" s="280"/>
      <c r="AQ175" s="280"/>
      <c r="AR175" s="280"/>
      <c r="AS175" s="280"/>
      <c r="AT175" s="280"/>
      <c r="AU175" s="280"/>
    </row>
    <row r="177" spans="2:50" ht="9" customHeight="1" x14ac:dyDescent="0.25">
      <c r="D177" s="51"/>
      <c r="E177" s="51"/>
      <c r="F177" s="51"/>
      <c r="G177" s="51"/>
      <c r="H177" s="51"/>
      <c r="I177" s="51"/>
      <c r="J177" s="51"/>
      <c r="K177" s="51"/>
      <c r="L177" s="51"/>
      <c r="M177" s="51"/>
      <c r="N177" s="51"/>
      <c r="O177" s="51"/>
      <c r="P177" s="51"/>
      <c r="Q177" s="51"/>
      <c r="R177" s="58"/>
      <c r="S177" s="51"/>
      <c r="T177" s="51"/>
      <c r="U177" s="51"/>
      <c r="V177" s="51"/>
      <c r="W177" s="51"/>
      <c r="X177" s="51"/>
      <c r="Y177" s="51"/>
      <c r="Z177" s="51"/>
      <c r="AA177" s="51"/>
      <c r="AB177" s="51"/>
      <c r="AC177" s="51"/>
      <c r="AD177" s="51"/>
      <c r="AE177" s="51"/>
      <c r="AF177" s="51"/>
      <c r="AG177" s="51"/>
      <c r="AH177" s="58"/>
      <c r="AI177" s="51"/>
      <c r="AJ177" s="51"/>
      <c r="AK177" s="51"/>
      <c r="AL177" s="51"/>
      <c r="AM177" s="51"/>
      <c r="AN177" s="51"/>
      <c r="AO177" s="51"/>
      <c r="AP177" s="51"/>
      <c r="AQ177" s="51"/>
      <c r="AR177" s="51"/>
      <c r="AS177" s="51"/>
      <c r="AT177" s="51"/>
      <c r="AU177" s="51"/>
    </row>
    <row r="178" spans="2:50" ht="9" customHeight="1" x14ac:dyDescent="0.25">
      <c r="B178" s="239" t="s">
        <v>53</v>
      </c>
      <c r="C178" s="239"/>
      <c r="D178" s="240" t="s">
        <v>54</v>
      </c>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62"/>
      <c r="AX178" s="46"/>
    </row>
    <row r="179" spans="2:50" ht="9" customHeight="1" x14ac:dyDescent="0.25">
      <c r="B179" s="239"/>
      <c r="C179" s="239"/>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62"/>
      <c r="AX179" s="46"/>
    </row>
    <row r="180" spans="2:50" ht="9" customHeight="1" x14ac:dyDescent="0.25">
      <c r="C180" s="281" t="s">
        <v>56</v>
      </c>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3"/>
    </row>
    <row r="181" spans="2:50" ht="9" customHeight="1" x14ac:dyDescent="0.25">
      <c r="C181" s="284"/>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c r="AR181" s="285"/>
      <c r="AS181" s="285"/>
      <c r="AT181" s="285"/>
      <c r="AU181" s="286"/>
    </row>
    <row r="182" spans="2:50" ht="9" customHeight="1" x14ac:dyDescent="0.25">
      <c r="C182" s="284"/>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c r="AR182" s="285"/>
      <c r="AS182" s="285"/>
      <c r="AT182" s="285"/>
      <c r="AU182" s="286"/>
    </row>
    <row r="183" spans="2:50" ht="9" customHeight="1" x14ac:dyDescent="0.25">
      <c r="C183" s="284"/>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c r="AR183" s="285"/>
      <c r="AS183" s="285"/>
      <c r="AT183" s="285"/>
      <c r="AU183" s="286"/>
    </row>
    <row r="184" spans="2:50" ht="9" customHeight="1" x14ac:dyDescent="0.25">
      <c r="C184" s="284"/>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c r="AR184" s="285"/>
      <c r="AS184" s="285"/>
      <c r="AT184" s="285"/>
      <c r="AU184" s="286"/>
    </row>
    <row r="185" spans="2:50" ht="9" customHeight="1" x14ac:dyDescent="0.25">
      <c r="C185" s="284"/>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c r="AR185" s="285"/>
      <c r="AS185" s="285"/>
      <c r="AT185" s="285"/>
      <c r="AU185" s="286"/>
    </row>
    <row r="186" spans="2:50" ht="9" customHeight="1" x14ac:dyDescent="0.25">
      <c r="C186" s="284"/>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c r="AR186" s="285"/>
      <c r="AS186" s="285"/>
      <c r="AT186" s="285"/>
      <c r="AU186" s="286"/>
    </row>
    <row r="187" spans="2:50" ht="9" customHeight="1" x14ac:dyDescent="0.25">
      <c r="C187" s="284"/>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c r="AR187" s="285"/>
      <c r="AS187" s="285"/>
      <c r="AT187" s="285"/>
      <c r="AU187" s="286"/>
    </row>
    <row r="188" spans="2:50" ht="9" customHeight="1" x14ac:dyDescent="0.25">
      <c r="C188" s="284"/>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c r="AR188" s="285"/>
      <c r="AS188" s="285"/>
      <c r="AT188" s="285"/>
      <c r="AU188" s="286"/>
    </row>
    <row r="189" spans="2:50" ht="9" customHeight="1" x14ac:dyDescent="0.25">
      <c r="C189" s="284"/>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c r="AR189" s="285"/>
      <c r="AS189" s="285"/>
      <c r="AT189" s="285"/>
      <c r="AU189" s="286"/>
    </row>
    <row r="190" spans="2:50" ht="9" customHeight="1" x14ac:dyDescent="0.25">
      <c r="C190" s="284"/>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c r="AR190" s="285"/>
      <c r="AS190" s="285"/>
      <c r="AT190" s="285"/>
      <c r="AU190" s="286"/>
    </row>
    <row r="191" spans="2:50" ht="9" customHeight="1" x14ac:dyDescent="0.25">
      <c r="C191" s="284"/>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c r="AR191" s="285"/>
      <c r="AS191" s="285"/>
      <c r="AT191" s="285"/>
      <c r="AU191" s="286"/>
    </row>
    <row r="192" spans="2:50" ht="9" customHeight="1" x14ac:dyDescent="0.25">
      <c r="C192" s="284"/>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c r="AR192" s="285"/>
      <c r="AS192" s="285"/>
      <c r="AT192" s="285"/>
      <c r="AU192" s="286"/>
    </row>
    <row r="193" spans="3:47" ht="9" customHeight="1" x14ac:dyDescent="0.25">
      <c r="C193" s="284"/>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c r="AR193" s="285"/>
      <c r="AS193" s="285"/>
      <c r="AT193" s="285"/>
      <c r="AU193" s="286"/>
    </row>
    <row r="194" spans="3:47" ht="9" customHeight="1" x14ac:dyDescent="0.25">
      <c r="C194" s="284"/>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c r="AR194" s="285"/>
      <c r="AS194" s="285"/>
      <c r="AT194" s="285"/>
      <c r="AU194" s="286"/>
    </row>
    <row r="195" spans="3:47" ht="9" customHeight="1" x14ac:dyDescent="0.25">
      <c r="C195" s="284"/>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c r="AR195" s="285"/>
      <c r="AS195" s="285"/>
      <c r="AT195" s="285"/>
      <c r="AU195" s="286"/>
    </row>
    <row r="196" spans="3:47" ht="9" customHeight="1" x14ac:dyDescent="0.25">
      <c r="C196" s="284"/>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c r="AR196" s="285"/>
      <c r="AS196" s="285"/>
      <c r="AT196" s="285"/>
      <c r="AU196" s="286"/>
    </row>
    <row r="197" spans="3:47" ht="9" customHeight="1" x14ac:dyDescent="0.25">
      <c r="C197" s="284"/>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c r="AR197" s="285"/>
      <c r="AS197" s="285"/>
      <c r="AT197" s="285"/>
      <c r="AU197" s="286"/>
    </row>
    <row r="198" spans="3:47" ht="9" customHeight="1" x14ac:dyDescent="0.25">
      <c r="C198" s="284"/>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c r="AR198" s="285"/>
      <c r="AS198" s="285"/>
      <c r="AT198" s="285"/>
      <c r="AU198" s="286"/>
    </row>
    <row r="199" spans="3:47" ht="9" customHeight="1" x14ac:dyDescent="0.25">
      <c r="C199" s="284"/>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c r="AR199" s="285"/>
      <c r="AS199" s="285"/>
      <c r="AT199" s="285"/>
      <c r="AU199" s="286"/>
    </row>
    <row r="200" spans="3:47" ht="9" customHeight="1" x14ac:dyDescent="0.25">
      <c r="C200" s="284"/>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c r="AR200" s="285"/>
      <c r="AS200" s="285"/>
      <c r="AT200" s="285"/>
      <c r="AU200" s="286"/>
    </row>
    <row r="201" spans="3:47" ht="9" customHeight="1" x14ac:dyDescent="0.25">
      <c r="C201" s="284"/>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c r="AR201" s="285"/>
      <c r="AS201" s="285"/>
      <c r="AT201" s="285"/>
      <c r="AU201" s="286"/>
    </row>
    <row r="202" spans="3:47" ht="9" customHeight="1" x14ac:dyDescent="0.25">
      <c r="C202" s="284"/>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c r="AR202" s="285"/>
      <c r="AS202" s="285"/>
      <c r="AT202" s="285"/>
      <c r="AU202" s="286"/>
    </row>
    <row r="203" spans="3:47" ht="9" customHeight="1" x14ac:dyDescent="0.25">
      <c r="C203" s="284"/>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c r="AR203" s="285"/>
      <c r="AS203" s="285"/>
      <c r="AT203" s="285"/>
      <c r="AU203" s="286"/>
    </row>
    <row r="204" spans="3:47" ht="9" customHeight="1" x14ac:dyDescent="0.25">
      <c r="C204" s="284"/>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c r="AR204" s="285"/>
      <c r="AS204" s="285"/>
      <c r="AT204" s="285"/>
      <c r="AU204" s="286"/>
    </row>
    <row r="205" spans="3:47" ht="9" customHeight="1" x14ac:dyDescent="0.25">
      <c r="C205" s="284"/>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c r="AR205" s="285"/>
      <c r="AS205" s="285"/>
      <c r="AT205" s="285"/>
      <c r="AU205" s="286"/>
    </row>
    <row r="206" spans="3:47" ht="9" customHeight="1" x14ac:dyDescent="0.25">
      <c r="C206" s="284"/>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c r="AR206" s="285"/>
      <c r="AS206" s="285"/>
      <c r="AT206" s="285"/>
      <c r="AU206" s="286"/>
    </row>
    <row r="207" spans="3:47" ht="9" customHeight="1" x14ac:dyDescent="0.25">
      <c r="C207" s="284"/>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c r="AR207" s="285"/>
      <c r="AS207" s="285"/>
      <c r="AT207" s="285"/>
      <c r="AU207" s="286"/>
    </row>
    <row r="208" spans="3:47" ht="9" customHeight="1" x14ac:dyDescent="0.25">
      <c r="C208" s="284"/>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c r="AR208" s="285"/>
      <c r="AS208" s="285"/>
      <c r="AT208" s="285"/>
      <c r="AU208" s="286"/>
    </row>
    <row r="209" spans="3:47" ht="9" customHeight="1" x14ac:dyDescent="0.25">
      <c r="C209" s="284"/>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c r="AR209" s="285"/>
      <c r="AS209" s="285"/>
      <c r="AT209" s="285"/>
      <c r="AU209" s="286"/>
    </row>
    <row r="210" spans="3:47" ht="9" customHeight="1" x14ac:dyDescent="0.25">
      <c r="C210" s="284"/>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c r="AR210" s="285"/>
      <c r="AS210" s="285"/>
      <c r="AT210" s="285"/>
      <c r="AU210" s="286"/>
    </row>
    <row r="211" spans="3:47" ht="9" customHeight="1" x14ac:dyDescent="0.25">
      <c r="C211" s="284"/>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c r="AR211" s="285"/>
      <c r="AS211" s="285"/>
      <c r="AT211" s="285"/>
      <c r="AU211" s="286"/>
    </row>
    <row r="212" spans="3:47" ht="9" customHeight="1" x14ac:dyDescent="0.25">
      <c r="C212" s="284"/>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c r="AS212" s="285"/>
      <c r="AT212" s="285"/>
      <c r="AU212" s="286"/>
    </row>
    <row r="213" spans="3:47" ht="9" customHeight="1" x14ac:dyDescent="0.25">
      <c r="C213" s="284"/>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c r="AR213" s="285"/>
      <c r="AS213" s="285"/>
      <c r="AT213" s="285"/>
      <c r="AU213" s="286"/>
    </row>
    <row r="214" spans="3:47" ht="9" customHeight="1" x14ac:dyDescent="0.25">
      <c r="C214" s="284"/>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c r="AR214" s="285"/>
      <c r="AS214" s="285"/>
      <c r="AT214" s="285"/>
      <c r="AU214" s="286"/>
    </row>
    <row r="215" spans="3:47" ht="9" customHeight="1" x14ac:dyDescent="0.25">
      <c r="C215" s="284"/>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c r="AR215" s="285"/>
      <c r="AS215" s="285"/>
      <c r="AT215" s="285"/>
      <c r="AU215" s="286"/>
    </row>
    <row r="216" spans="3:47" ht="9" customHeight="1" x14ac:dyDescent="0.25">
      <c r="C216" s="284"/>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c r="AR216" s="285"/>
      <c r="AS216" s="285"/>
      <c r="AT216" s="285"/>
      <c r="AU216" s="286"/>
    </row>
    <row r="217" spans="3:47" ht="9" customHeight="1" x14ac:dyDescent="0.25">
      <c r="C217" s="284"/>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c r="AJ217" s="285"/>
      <c r="AK217" s="285"/>
      <c r="AL217" s="285"/>
      <c r="AM217" s="285"/>
      <c r="AN217" s="285"/>
      <c r="AO217" s="285"/>
      <c r="AP217" s="285"/>
      <c r="AQ217" s="285"/>
      <c r="AR217" s="285"/>
      <c r="AS217" s="285"/>
      <c r="AT217" s="285"/>
      <c r="AU217" s="286"/>
    </row>
    <row r="218" spans="3:47" ht="9" customHeight="1" x14ac:dyDescent="0.25">
      <c r="C218" s="284"/>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c r="AR218" s="285"/>
      <c r="AS218" s="285"/>
      <c r="AT218" s="285"/>
      <c r="AU218" s="286"/>
    </row>
    <row r="219" spans="3:47" ht="9" customHeight="1" x14ac:dyDescent="0.25">
      <c r="C219" s="284"/>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c r="AR219" s="285"/>
      <c r="AS219" s="285"/>
      <c r="AT219" s="285"/>
      <c r="AU219" s="286"/>
    </row>
    <row r="220" spans="3:47" ht="9" customHeight="1" x14ac:dyDescent="0.25">
      <c r="C220" s="284"/>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c r="AJ220" s="285"/>
      <c r="AK220" s="285"/>
      <c r="AL220" s="285"/>
      <c r="AM220" s="285"/>
      <c r="AN220" s="285"/>
      <c r="AO220" s="285"/>
      <c r="AP220" s="285"/>
      <c r="AQ220" s="285"/>
      <c r="AR220" s="285"/>
      <c r="AS220" s="285"/>
      <c r="AT220" s="285"/>
      <c r="AU220" s="286"/>
    </row>
    <row r="221" spans="3:47" ht="9" customHeight="1" x14ac:dyDescent="0.25">
      <c r="C221" s="284"/>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c r="AR221" s="285"/>
      <c r="AS221" s="285"/>
      <c r="AT221" s="285"/>
      <c r="AU221" s="286"/>
    </row>
    <row r="222" spans="3:47" ht="9" customHeight="1" x14ac:dyDescent="0.25">
      <c r="C222" s="284"/>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c r="AJ222" s="285"/>
      <c r="AK222" s="285"/>
      <c r="AL222" s="285"/>
      <c r="AM222" s="285"/>
      <c r="AN222" s="285"/>
      <c r="AO222" s="285"/>
      <c r="AP222" s="285"/>
      <c r="AQ222" s="285"/>
      <c r="AR222" s="285"/>
      <c r="AS222" s="285"/>
      <c r="AT222" s="285"/>
      <c r="AU222" s="286"/>
    </row>
    <row r="223" spans="3:47" ht="9" customHeight="1" x14ac:dyDescent="0.25">
      <c r="C223" s="284"/>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5"/>
      <c r="AK223" s="285"/>
      <c r="AL223" s="285"/>
      <c r="AM223" s="285"/>
      <c r="AN223" s="285"/>
      <c r="AO223" s="285"/>
      <c r="AP223" s="285"/>
      <c r="AQ223" s="285"/>
      <c r="AR223" s="285"/>
      <c r="AS223" s="285"/>
      <c r="AT223" s="285"/>
      <c r="AU223" s="286"/>
    </row>
    <row r="224" spans="3:47" ht="9" customHeight="1" x14ac:dyDescent="0.25">
      <c r="C224" s="284"/>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5"/>
      <c r="AK224" s="285"/>
      <c r="AL224" s="285"/>
      <c r="AM224" s="285"/>
      <c r="AN224" s="285"/>
      <c r="AO224" s="285"/>
      <c r="AP224" s="285"/>
      <c r="AQ224" s="285"/>
      <c r="AR224" s="285"/>
      <c r="AS224" s="285"/>
      <c r="AT224" s="285"/>
      <c r="AU224" s="286"/>
    </row>
    <row r="225" spans="1:50" ht="9" customHeight="1" x14ac:dyDescent="0.25">
      <c r="C225" s="284"/>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285"/>
      <c r="AT225" s="285"/>
      <c r="AU225" s="286"/>
    </row>
    <row r="226" spans="1:50" ht="9" customHeight="1" x14ac:dyDescent="0.25">
      <c r="C226" s="284"/>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c r="AJ226" s="285"/>
      <c r="AK226" s="285"/>
      <c r="AL226" s="285"/>
      <c r="AM226" s="285"/>
      <c r="AN226" s="285"/>
      <c r="AO226" s="285"/>
      <c r="AP226" s="285"/>
      <c r="AQ226" s="285"/>
      <c r="AR226" s="285"/>
      <c r="AS226" s="285"/>
      <c r="AT226" s="285"/>
      <c r="AU226" s="286"/>
    </row>
    <row r="227" spans="1:50" ht="9" customHeight="1" x14ac:dyDescent="0.25">
      <c r="C227" s="284"/>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c r="AR227" s="285"/>
      <c r="AS227" s="285"/>
      <c r="AT227" s="285"/>
      <c r="AU227" s="286"/>
    </row>
    <row r="228" spans="1:50" ht="9" customHeight="1" x14ac:dyDescent="0.25">
      <c r="C228" s="284"/>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285"/>
      <c r="AL228" s="285"/>
      <c r="AM228" s="285"/>
      <c r="AN228" s="285"/>
      <c r="AO228" s="285"/>
      <c r="AP228" s="285"/>
      <c r="AQ228" s="285"/>
      <c r="AR228" s="285"/>
      <c r="AS228" s="285"/>
      <c r="AT228" s="285"/>
      <c r="AU228" s="286"/>
    </row>
    <row r="229" spans="1:50" ht="9" customHeight="1" x14ac:dyDescent="0.25">
      <c r="C229" s="284"/>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285"/>
      <c r="AL229" s="285"/>
      <c r="AM229" s="285"/>
      <c r="AN229" s="285"/>
      <c r="AO229" s="285"/>
      <c r="AP229" s="285"/>
      <c r="AQ229" s="285"/>
      <c r="AR229" s="285"/>
      <c r="AS229" s="285"/>
      <c r="AT229" s="285"/>
      <c r="AU229" s="286"/>
    </row>
    <row r="230" spans="1:50" ht="9" customHeight="1" x14ac:dyDescent="0.25">
      <c r="C230" s="284"/>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285"/>
      <c r="AL230" s="285"/>
      <c r="AM230" s="285"/>
      <c r="AN230" s="285"/>
      <c r="AO230" s="285"/>
      <c r="AP230" s="285"/>
      <c r="AQ230" s="285"/>
      <c r="AR230" s="285"/>
      <c r="AS230" s="285"/>
      <c r="AT230" s="285"/>
      <c r="AU230" s="286"/>
    </row>
    <row r="231" spans="1:50" ht="9" customHeight="1" x14ac:dyDescent="0.25">
      <c r="C231" s="284"/>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c r="AS231" s="285"/>
      <c r="AT231" s="285"/>
      <c r="AU231" s="286"/>
    </row>
    <row r="232" spans="1:50" ht="9" customHeight="1" x14ac:dyDescent="0.25">
      <c r="C232" s="284"/>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285"/>
      <c r="AL232" s="285"/>
      <c r="AM232" s="285"/>
      <c r="AN232" s="285"/>
      <c r="AO232" s="285"/>
      <c r="AP232" s="285"/>
      <c r="AQ232" s="285"/>
      <c r="AR232" s="285"/>
      <c r="AS232" s="285"/>
      <c r="AT232" s="285"/>
      <c r="AU232" s="286"/>
    </row>
    <row r="233" spans="1:50" ht="9" customHeight="1" x14ac:dyDescent="0.25">
      <c r="C233" s="287"/>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9"/>
    </row>
    <row r="235" spans="1:50" ht="9" customHeight="1" x14ac:dyDescent="0.25">
      <c r="B235" s="239" t="s">
        <v>53</v>
      </c>
      <c r="C235" s="239"/>
      <c r="D235" s="240" t="s">
        <v>66</v>
      </c>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c r="AA235" s="240"/>
      <c r="AB235" s="240"/>
      <c r="AC235" s="240"/>
      <c r="AD235" s="240"/>
      <c r="AE235" s="240"/>
      <c r="AF235" s="240"/>
      <c r="AG235" s="240"/>
      <c r="AH235" s="240"/>
      <c r="AI235" s="240"/>
      <c r="AJ235" s="240"/>
      <c r="AK235" s="240"/>
      <c r="AL235" s="240"/>
      <c r="AM235" s="240"/>
      <c r="AN235" s="240"/>
      <c r="AO235" s="240"/>
      <c r="AP235" s="240"/>
      <c r="AQ235" s="240"/>
      <c r="AR235" s="240"/>
      <c r="AS235" s="240"/>
      <c r="AT235" s="240"/>
      <c r="AU235" s="240"/>
      <c r="AV235" s="240"/>
      <c r="AW235" s="62"/>
      <c r="AX235" s="46"/>
    </row>
    <row r="236" spans="1:50" ht="9" customHeight="1" x14ac:dyDescent="0.25">
      <c r="B236" s="239"/>
      <c r="C236" s="239"/>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c r="AA236" s="240"/>
      <c r="AB236" s="240"/>
      <c r="AC236" s="240"/>
      <c r="AD236" s="240"/>
      <c r="AE236" s="240"/>
      <c r="AF236" s="240"/>
      <c r="AG236" s="240"/>
      <c r="AH236" s="240"/>
      <c r="AI236" s="240"/>
      <c r="AJ236" s="240"/>
      <c r="AK236" s="240"/>
      <c r="AL236" s="240"/>
      <c r="AM236" s="240"/>
      <c r="AN236" s="240"/>
      <c r="AO236" s="240"/>
      <c r="AP236" s="240"/>
      <c r="AQ236" s="240"/>
      <c r="AR236" s="240"/>
      <c r="AS236" s="240"/>
      <c r="AT236" s="240"/>
      <c r="AU236" s="240"/>
      <c r="AV236" s="240"/>
      <c r="AW236" s="62"/>
      <c r="AX236" s="46"/>
    </row>
    <row r="238" spans="1:50" s="21" customFormat="1" ht="9" customHeight="1" x14ac:dyDescent="0.25">
      <c r="A238" s="33"/>
      <c r="B238" s="32"/>
      <c r="C238" s="32"/>
      <c r="E238" s="63"/>
      <c r="F238" s="315" t="s">
        <v>67</v>
      </c>
      <c r="G238" s="315"/>
      <c r="H238" s="315"/>
      <c r="I238" s="315"/>
      <c r="J238" s="315"/>
      <c r="K238" s="315"/>
      <c r="L238" s="315"/>
      <c r="M238" s="32"/>
      <c r="N238" s="291" t="s">
        <v>49</v>
      </c>
      <c r="O238" s="291"/>
      <c r="P238" s="33"/>
      <c r="Q238" s="33"/>
      <c r="R238" s="68">
        <f>VLOOKUP(N238,Liste!A:B,2,FALSE)</f>
        <v>1</v>
      </c>
      <c r="S238" s="33"/>
      <c r="T238" s="63"/>
      <c r="U238" s="63"/>
      <c r="V238" s="315" t="s">
        <v>69</v>
      </c>
      <c r="W238" s="315"/>
      <c r="X238" s="315"/>
      <c r="Y238" s="315"/>
      <c r="Z238" s="315"/>
      <c r="AA238" s="315"/>
      <c r="AB238" s="315"/>
      <c r="AC238" s="32"/>
      <c r="AD238" s="291" t="s">
        <v>49</v>
      </c>
      <c r="AE238" s="291"/>
      <c r="AF238" s="33"/>
      <c r="AG238" s="33"/>
      <c r="AH238" s="68">
        <f>VLOOKUP(AD238,Liste!A:B,2,FALSE)</f>
        <v>1</v>
      </c>
      <c r="AI238" s="33"/>
      <c r="AJ238" s="63"/>
      <c r="AK238" s="63"/>
      <c r="AL238" s="315" t="s">
        <v>68</v>
      </c>
      <c r="AM238" s="315"/>
      <c r="AN238" s="315"/>
      <c r="AO238" s="315"/>
      <c r="AP238" s="315"/>
      <c r="AQ238" s="315"/>
      <c r="AR238" s="315"/>
      <c r="AS238" s="32"/>
      <c r="AT238" s="291" t="s">
        <v>49</v>
      </c>
      <c r="AU238" s="291"/>
      <c r="AV238" s="33"/>
      <c r="AW238" s="68">
        <f>VLOOKUP(AT238,Liste!A:B,2,FALSE)</f>
        <v>1</v>
      </c>
      <c r="AX238" s="33"/>
    </row>
    <row r="239" spans="1:50" s="21" customFormat="1" ht="9" customHeight="1" x14ac:dyDescent="0.25">
      <c r="A239" s="33"/>
      <c r="B239" s="32"/>
      <c r="C239" s="32"/>
      <c r="D239" s="63"/>
      <c r="E239" s="63"/>
      <c r="F239" s="315"/>
      <c r="G239" s="315"/>
      <c r="H239" s="315"/>
      <c r="I239" s="315"/>
      <c r="J239" s="315"/>
      <c r="K239" s="315"/>
      <c r="L239" s="315"/>
      <c r="M239" s="32"/>
      <c r="N239" s="291"/>
      <c r="O239" s="291"/>
      <c r="P239" s="33"/>
      <c r="Q239" s="33"/>
      <c r="R239" s="69"/>
      <c r="S239" s="33"/>
      <c r="T239" s="63"/>
      <c r="U239" s="63"/>
      <c r="V239" s="315"/>
      <c r="W239" s="315"/>
      <c r="X239" s="315"/>
      <c r="Y239" s="315"/>
      <c r="Z239" s="315"/>
      <c r="AA239" s="315"/>
      <c r="AB239" s="315"/>
      <c r="AC239" s="32"/>
      <c r="AD239" s="291"/>
      <c r="AE239" s="291"/>
      <c r="AF239" s="33"/>
      <c r="AG239" s="33"/>
      <c r="AH239" s="69"/>
      <c r="AI239" s="33"/>
      <c r="AJ239" s="63"/>
      <c r="AK239" s="63"/>
      <c r="AL239" s="315"/>
      <c r="AM239" s="315"/>
      <c r="AN239" s="315"/>
      <c r="AO239" s="315"/>
      <c r="AP239" s="315"/>
      <c r="AQ239" s="315"/>
      <c r="AR239" s="315"/>
      <c r="AS239" s="32"/>
      <c r="AT239" s="291"/>
      <c r="AU239" s="291"/>
      <c r="AV239" s="33"/>
      <c r="AW239" s="69"/>
      <c r="AX239" s="33"/>
    </row>
    <row r="244" spans="1:50" ht="9" customHeight="1" x14ac:dyDescent="0.25">
      <c r="B244" s="239" t="s">
        <v>53</v>
      </c>
      <c r="C244" s="239"/>
      <c r="D244" s="240" t="s">
        <v>70</v>
      </c>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62"/>
      <c r="AX244" s="46"/>
    </row>
    <row r="245" spans="1:50" ht="9" customHeight="1" x14ac:dyDescent="0.25">
      <c r="B245" s="239"/>
      <c r="C245" s="239"/>
      <c r="D245" s="240"/>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240"/>
      <c r="AR245" s="240"/>
      <c r="AS245" s="240"/>
      <c r="AT245" s="240"/>
      <c r="AU245" s="240"/>
      <c r="AV245" s="240"/>
      <c r="AW245" s="62"/>
      <c r="AX245" s="46"/>
    </row>
    <row r="247" spans="1:50" s="21" customFormat="1" ht="9" customHeight="1" x14ac:dyDescent="0.25">
      <c r="A247" s="33"/>
      <c r="B247" s="32"/>
      <c r="C247" s="32"/>
      <c r="D247" s="314" t="s">
        <v>74</v>
      </c>
      <c r="E247" s="314"/>
      <c r="F247" s="314"/>
      <c r="G247" s="314"/>
      <c r="H247" s="314"/>
      <c r="I247" s="314"/>
      <c r="J247" s="314"/>
      <c r="K247" s="314"/>
      <c r="L247" s="314"/>
      <c r="M247" s="32"/>
      <c r="N247" s="291" t="s">
        <v>49</v>
      </c>
      <c r="O247" s="291"/>
      <c r="P247" s="33"/>
      <c r="Q247" s="33"/>
      <c r="R247" s="68">
        <f>VLOOKUP(N247,Liste!A:B,2,FALSE)</f>
        <v>1</v>
      </c>
      <c r="S247" s="33"/>
      <c r="T247" s="63"/>
      <c r="U247" s="314" t="s">
        <v>72</v>
      </c>
      <c r="V247" s="314"/>
      <c r="W247" s="314"/>
      <c r="X247" s="314"/>
      <c r="Y247" s="314"/>
      <c r="Z247" s="314"/>
      <c r="AA247" s="314"/>
      <c r="AB247" s="314"/>
      <c r="AC247" s="314"/>
      <c r="AD247" s="291" t="s">
        <v>49</v>
      </c>
      <c r="AE247" s="291"/>
      <c r="AF247" s="33"/>
      <c r="AG247" s="33"/>
      <c r="AH247" s="68">
        <f>VLOOKUP(AD247,Liste!A:B,2,FALSE)</f>
        <v>1</v>
      </c>
      <c r="AI247" s="33"/>
      <c r="AJ247" s="63"/>
      <c r="AK247" s="314" t="s">
        <v>73</v>
      </c>
      <c r="AL247" s="314"/>
      <c r="AM247" s="314"/>
      <c r="AN247" s="314"/>
      <c r="AO247" s="314"/>
      <c r="AP247" s="314"/>
      <c r="AQ247" s="314"/>
      <c r="AR247" s="314"/>
      <c r="AS247" s="314"/>
      <c r="AT247" s="291" t="s">
        <v>49</v>
      </c>
      <c r="AU247" s="291"/>
      <c r="AV247" s="33"/>
      <c r="AW247" s="68">
        <f>VLOOKUP(AT247,Liste!A:B,2,FALSE)</f>
        <v>1</v>
      </c>
      <c r="AX247" s="33"/>
    </row>
    <row r="248" spans="1:50" s="21" customFormat="1" ht="9" customHeight="1" x14ac:dyDescent="0.25">
      <c r="A248" s="33"/>
      <c r="B248" s="32"/>
      <c r="C248" s="32"/>
      <c r="D248" s="314"/>
      <c r="E248" s="314"/>
      <c r="F248" s="314"/>
      <c r="G248" s="314"/>
      <c r="H248" s="314"/>
      <c r="I248" s="314"/>
      <c r="J248" s="314"/>
      <c r="K248" s="314"/>
      <c r="L248" s="314"/>
      <c r="M248" s="32"/>
      <c r="N248" s="291"/>
      <c r="O248" s="291"/>
      <c r="P248" s="33"/>
      <c r="Q248" s="33"/>
      <c r="R248" s="69"/>
      <c r="S248" s="33"/>
      <c r="T248" s="63"/>
      <c r="U248" s="314"/>
      <c r="V248" s="314"/>
      <c r="W248" s="314"/>
      <c r="X248" s="314"/>
      <c r="Y248" s="314"/>
      <c r="Z248" s="314"/>
      <c r="AA248" s="314"/>
      <c r="AB248" s="314"/>
      <c r="AC248" s="314"/>
      <c r="AD248" s="291"/>
      <c r="AE248" s="291"/>
      <c r="AF248" s="33"/>
      <c r="AG248" s="33"/>
      <c r="AH248" s="69"/>
      <c r="AI248" s="33"/>
      <c r="AJ248" s="63"/>
      <c r="AK248" s="314"/>
      <c r="AL248" s="314"/>
      <c r="AM248" s="314"/>
      <c r="AN248" s="314"/>
      <c r="AO248" s="314"/>
      <c r="AP248" s="314"/>
      <c r="AQ248" s="314"/>
      <c r="AR248" s="314"/>
      <c r="AS248" s="314"/>
      <c r="AT248" s="291"/>
      <c r="AU248" s="291"/>
      <c r="AV248" s="33"/>
      <c r="AW248" s="69"/>
      <c r="AX248" s="33"/>
    </row>
    <row r="250" spans="1:50" ht="9" customHeight="1" x14ac:dyDescent="0.25">
      <c r="A250" s="33"/>
      <c r="B250" s="32"/>
      <c r="C250" s="32"/>
      <c r="D250" s="314" t="s">
        <v>71</v>
      </c>
      <c r="E250" s="314"/>
      <c r="F250" s="314"/>
      <c r="G250" s="314"/>
      <c r="H250" s="314"/>
      <c r="I250" s="314"/>
      <c r="J250" s="314"/>
      <c r="K250" s="314"/>
      <c r="L250" s="314"/>
      <c r="M250" s="32"/>
      <c r="N250" s="291" t="s">
        <v>50</v>
      </c>
      <c r="O250" s="291"/>
      <c r="P250" s="33"/>
      <c r="Q250" s="33"/>
      <c r="R250" s="36">
        <f>VLOOKUP(N250,Liste!A:B,2,FALSE)</f>
        <v>0</v>
      </c>
    </row>
    <row r="251" spans="1:50" ht="9" customHeight="1" x14ac:dyDescent="0.25">
      <c r="A251" s="33"/>
      <c r="B251" s="32"/>
      <c r="C251" s="32"/>
      <c r="D251" s="314"/>
      <c r="E251" s="314"/>
      <c r="F251" s="314"/>
      <c r="G251" s="314"/>
      <c r="H251" s="314"/>
      <c r="I251" s="314"/>
      <c r="J251" s="314"/>
      <c r="K251" s="314"/>
      <c r="L251" s="314"/>
      <c r="M251" s="32"/>
      <c r="N251" s="291"/>
      <c r="O251" s="291"/>
      <c r="P251" s="33"/>
      <c r="Q251" s="33"/>
      <c r="R251" s="35"/>
    </row>
    <row r="253" spans="1:50" ht="9" customHeight="1" x14ac:dyDescent="0.25">
      <c r="A253" s="279" t="str">
        <f>$L$94</f>
        <v>Le développement des actions collectives de prévention de la perte d'autonomie de l'ASEPT Bretagne dans le Morbihan</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279"/>
      <c r="AF253" s="279"/>
      <c r="AG253" s="279"/>
      <c r="AH253" s="279"/>
      <c r="AI253" s="279"/>
      <c r="AJ253" s="279"/>
      <c r="AK253" s="279"/>
      <c r="AL253" s="279"/>
      <c r="AM253" s="279"/>
      <c r="AN253" s="279"/>
      <c r="AO253" s="279"/>
      <c r="AP253" s="279"/>
      <c r="AQ253" s="279"/>
      <c r="AR253" s="279"/>
      <c r="AS253" s="279"/>
      <c r="AT253" s="279"/>
      <c r="AU253" s="279"/>
    </row>
    <row r="254" spans="1:50" ht="9" customHeight="1" x14ac:dyDescent="0.25">
      <c r="A254" s="279"/>
      <c r="B254" s="279"/>
      <c r="C254" s="279"/>
      <c r="D254" s="279"/>
      <c r="E254" s="279"/>
      <c r="F254" s="279"/>
      <c r="G254" s="279"/>
      <c r="H254" s="279"/>
      <c r="I254" s="279"/>
      <c r="J254" s="279"/>
      <c r="K254" s="279"/>
      <c r="L254" s="279"/>
      <c r="M254" s="279"/>
      <c r="N254" s="279"/>
      <c r="O254" s="279"/>
      <c r="P254" s="279"/>
      <c r="Q254" s="279"/>
      <c r="R254" s="279"/>
      <c r="S254" s="279"/>
      <c r="T254" s="279"/>
      <c r="U254" s="279"/>
      <c r="V254" s="279"/>
      <c r="W254" s="279"/>
      <c r="X254" s="279"/>
      <c r="Y254" s="279"/>
      <c r="Z254" s="279"/>
      <c r="AA254" s="279"/>
      <c r="AB254" s="279"/>
      <c r="AC254" s="279"/>
      <c r="AD254" s="279"/>
      <c r="AE254" s="279"/>
      <c r="AF254" s="279"/>
      <c r="AG254" s="279"/>
      <c r="AH254" s="279"/>
      <c r="AI254" s="279"/>
      <c r="AJ254" s="279"/>
      <c r="AK254" s="279"/>
      <c r="AL254" s="279"/>
      <c r="AM254" s="279"/>
      <c r="AN254" s="279"/>
      <c r="AO254" s="279"/>
      <c r="AP254" s="279"/>
      <c r="AQ254" s="279"/>
      <c r="AR254" s="279"/>
      <c r="AS254" s="279"/>
      <c r="AT254" s="279"/>
      <c r="AU254" s="279"/>
    </row>
    <row r="255" spans="1:50" ht="9" customHeight="1" x14ac:dyDescent="0.25">
      <c r="A255" s="279"/>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c r="AF255" s="279"/>
      <c r="AG255" s="279"/>
      <c r="AH255" s="279"/>
      <c r="AI255" s="279"/>
      <c r="AJ255" s="279"/>
      <c r="AK255" s="279"/>
      <c r="AL255" s="279"/>
      <c r="AM255" s="279"/>
      <c r="AN255" s="279"/>
      <c r="AO255" s="279"/>
      <c r="AP255" s="279"/>
      <c r="AQ255" s="279"/>
      <c r="AR255" s="279"/>
      <c r="AS255" s="279"/>
      <c r="AT255" s="279"/>
      <c r="AU255" s="279"/>
    </row>
    <row r="256" spans="1:50" ht="9" customHeight="1" x14ac:dyDescent="0.25">
      <c r="A256" s="52"/>
      <c r="B256" s="52"/>
      <c r="C256" s="52"/>
      <c r="D256" s="52"/>
      <c r="E256" s="52"/>
      <c r="F256" s="52"/>
      <c r="G256" s="52"/>
      <c r="H256" s="52"/>
      <c r="I256" s="52"/>
      <c r="J256" s="52"/>
      <c r="K256" s="52"/>
      <c r="L256" s="52"/>
      <c r="M256" s="52"/>
      <c r="N256" s="52"/>
      <c r="O256" s="52"/>
      <c r="P256" s="52"/>
      <c r="Q256" s="52"/>
      <c r="R256" s="59"/>
      <c r="S256" s="52"/>
      <c r="T256" s="52"/>
      <c r="U256" s="52"/>
      <c r="V256" s="52"/>
      <c r="W256" s="52"/>
      <c r="X256" s="52"/>
      <c r="Y256" s="52"/>
      <c r="Z256" s="52"/>
      <c r="AA256" s="52"/>
      <c r="AB256" s="52"/>
      <c r="AC256" s="52"/>
      <c r="AD256" s="52"/>
      <c r="AE256" s="52"/>
      <c r="AF256" s="52"/>
      <c r="AG256" s="52"/>
      <c r="AH256" s="59"/>
      <c r="AI256" s="52"/>
      <c r="AJ256" s="52"/>
      <c r="AK256" s="52"/>
      <c r="AL256" s="52"/>
      <c r="AM256" s="52"/>
      <c r="AN256" s="52"/>
      <c r="AO256" s="52"/>
      <c r="AP256" s="52"/>
      <c r="AQ256" s="52"/>
      <c r="AR256" s="52"/>
      <c r="AS256" s="52"/>
      <c r="AT256" s="52"/>
      <c r="AU256" s="52"/>
    </row>
    <row r="257" spans="2:50" ht="9" customHeight="1" x14ac:dyDescent="0.25">
      <c r="D257" s="51"/>
      <c r="E257" s="51"/>
      <c r="F257" s="51"/>
      <c r="G257" s="51"/>
      <c r="H257" s="51"/>
      <c r="I257" s="51"/>
      <c r="J257" s="51"/>
      <c r="K257" s="51"/>
      <c r="L257" s="51"/>
      <c r="M257" s="51"/>
      <c r="N257" s="51"/>
      <c r="O257" s="51"/>
      <c r="P257" s="51"/>
      <c r="Q257" s="51"/>
      <c r="R257" s="58"/>
      <c r="S257" s="51"/>
      <c r="T257" s="51"/>
      <c r="U257" s="51"/>
      <c r="V257" s="51"/>
      <c r="W257" s="51"/>
      <c r="X257" s="51"/>
      <c r="Y257" s="51"/>
      <c r="Z257" s="51"/>
      <c r="AA257" s="51"/>
      <c r="AB257" s="51"/>
      <c r="AC257" s="51"/>
      <c r="AD257" s="51"/>
      <c r="AE257" s="51"/>
      <c r="AF257" s="51"/>
      <c r="AG257" s="51"/>
      <c r="AH257" s="58"/>
      <c r="AI257" s="51"/>
      <c r="AJ257" s="51"/>
      <c r="AK257" s="51"/>
      <c r="AL257" s="51"/>
      <c r="AM257" s="51"/>
      <c r="AN257" s="51"/>
      <c r="AO257" s="51"/>
      <c r="AP257" s="51"/>
      <c r="AQ257" s="51"/>
      <c r="AR257" s="51"/>
      <c r="AS257" s="51"/>
      <c r="AT257" s="51"/>
      <c r="AU257" s="51"/>
    </row>
    <row r="258" spans="2:50" ht="9" customHeight="1" x14ac:dyDescent="0.25">
      <c r="D258" s="280" t="s">
        <v>75</v>
      </c>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c r="AH258" s="280"/>
      <c r="AI258" s="280"/>
      <c r="AJ258" s="280"/>
      <c r="AK258" s="280"/>
      <c r="AL258" s="280"/>
      <c r="AM258" s="280"/>
      <c r="AN258" s="280"/>
      <c r="AO258" s="280"/>
      <c r="AP258" s="280"/>
      <c r="AQ258" s="280"/>
      <c r="AR258" s="280"/>
      <c r="AS258" s="280"/>
      <c r="AT258" s="280"/>
      <c r="AU258" s="280"/>
    </row>
    <row r="259" spans="2:50" ht="9" customHeight="1" x14ac:dyDescent="0.25">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c r="AH259" s="280"/>
      <c r="AI259" s="280"/>
      <c r="AJ259" s="280"/>
      <c r="AK259" s="280"/>
      <c r="AL259" s="280"/>
      <c r="AM259" s="280"/>
      <c r="AN259" s="280"/>
      <c r="AO259" s="280"/>
      <c r="AP259" s="280"/>
      <c r="AQ259" s="280"/>
      <c r="AR259" s="280"/>
      <c r="AS259" s="280"/>
      <c r="AT259" s="280"/>
      <c r="AU259" s="280"/>
    </row>
    <row r="261" spans="2:50" ht="9" customHeight="1" x14ac:dyDescent="0.25">
      <c r="B261" s="239" t="s">
        <v>53</v>
      </c>
      <c r="C261" s="239"/>
      <c r="D261" s="240" t="s">
        <v>76</v>
      </c>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c r="AA261" s="240"/>
      <c r="AB261" s="240"/>
      <c r="AC261" s="240"/>
      <c r="AD261" s="240"/>
      <c r="AE261" s="240"/>
      <c r="AF261" s="240"/>
      <c r="AG261" s="240"/>
      <c r="AH261" s="240"/>
      <c r="AI261" s="240"/>
      <c r="AJ261" s="240"/>
      <c r="AK261" s="240"/>
      <c r="AL261" s="240"/>
      <c r="AM261" s="240"/>
      <c r="AN261" s="240"/>
      <c r="AO261" s="240"/>
      <c r="AP261" s="240"/>
      <c r="AQ261" s="240"/>
      <c r="AR261" s="240"/>
      <c r="AS261" s="240"/>
      <c r="AT261" s="240"/>
      <c r="AU261" s="240"/>
      <c r="AV261" s="240"/>
      <c r="AW261" s="62"/>
      <c r="AX261" s="46"/>
    </row>
    <row r="262" spans="2:50" ht="9" customHeight="1" x14ac:dyDescent="0.25">
      <c r="B262" s="239"/>
      <c r="C262" s="239"/>
      <c r="D262" s="240"/>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c r="AA262" s="240"/>
      <c r="AB262" s="240"/>
      <c r="AC262" s="240"/>
      <c r="AD262" s="240"/>
      <c r="AE262" s="240"/>
      <c r="AF262" s="240"/>
      <c r="AG262" s="240"/>
      <c r="AH262" s="240"/>
      <c r="AI262" s="240"/>
      <c r="AJ262" s="240"/>
      <c r="AK262" s="240"/>
      <c r="AL262" s="240"/>
      <c r="AM262" s="240"/>
      <c r="AN262" s="240"/>
      <c r="AO262" s="240"/>
      <c r="AP262" s="240"/>
      <c r="AQ262" s="240"/>
      <c r="AR262" s="240"/>
      <c r="AS262" s="240"/>
      <c r="AT262" s="240"/>
      <c r="AU262" s="240"/>
      <c r="AV262" s="240"/>
      <c r="AW262" s="62"/>
      <c r="AX262" s="46"/>
    </row>
    <row r="263" spans="2:50" ht="9" customHeight="1" thickBot="1" x14ac:dyDescent="0.3">
      <c r="B263" s="2"/>
      <c r="C263" s="2"/>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2"/>
      <c r="AX263" s="46"/>
    </row>
    <row r="264" spans="2:50" s="13" customFormat="1" ht="9" customHeight="1" x14ac:dyDescent="0.3">
      <c r="D264" s="308" t="s">
        <v>77</v>
      </c>
      <c r="E264" s="309"/>
      <c r="F264" s="309"/>
      <c r="G264" s="309"/>
      <c r="H264" s="309"/>
      <c r="I264" s="309"/>
      <c r="J264" s="309"/>
      <c r="K264" s="309"/>
      <c r="L264" s="309"/>
      <c r="M264" s="309"/>
      <c r="N264" s="309"/>
      <c r="O264" s="309"/>
      <c r="P264" s="310"/>
      <c r="Q264" s="65"/>
      <c r="R264" s="66"/>
      <c r="S264" s="302">
        <v>1080</v>
      </c>
      <c r="T264" s="303"/>
      <c r="U264" s="303"/>
      <c r="V264" s="303"/>
      <c r="W264" s="304"/>
      <c r="AB264" s="296" t="s">
        <v>78</v>
      </c>
      <c r="AC264" s="297"/>
      <c r="AD264" s="297"/>
      <c r="AE264" s="297"/>
      <c r="AF264" s="297"/>
      <c r="AG264" s="297"/>
      <c r="AH264" s="297"/>
      <c r="AI264" s="297"/>
      <c r="AJ264" s="297"/>
      <c r="AK264" s="297"/>
      <c r="AL264" s="297"/>
      <c r="AM264" s="297"/>
      <c r="AN264" s="297"/>
      <c r="AO264" s="298"/>
      <c r="AQ264" s="302" t="s">
        <v>65</v>
      </c>
      <c r="AR264" s="303"/>
      <c r="AS264" s="303"/>
      <c r="AT264" s="303"/>
      <c r="AU264" s="304"/>
      <c r="AW264" s="66"/>
    </row>
    <row r="265" spans="2:50" s="13" customFormat="1" ht="9" customHeight="1" thickBot="1" x14ac:dyDescent="0.35">
      <c r="D265" s="311"/>
      <c r="E265" s="312"/>
      <c r="F265" s="312"/>
      <c r="G265" s="312"/>
      <c r="H265" s="312"/>
      <c r="I265" s="312"/>
      <c r="J265" s="312"/>
      <c r="K265" s="312"/>
      <c r="L265" s="312"/>
      <c r="M265" s="312"/>
      <c r="N265" s="312"/>
      <c r="O265" s="312"/>
      <c r="P265" s="313"/>
      <c r="Q265" s="65"/>
      <c r="R265" s="66"/>
      <c r="S265" s="305"/>
      <c r="T265" s="306"/>
      <c r="U265" s="306"/>
      <c r="V265" s="306"/>
      <c r="W265" s="307"/>
      <c r="AB265" s="299"/>
      <c r="AC265" s="300"/>
      <c r="AD265" s="300"/>
      <c r="AE265" s="300"/>
      <c r="AF265" s="300"/>
      <c r="AG265" s="300"/>
      <c r="AH265" s="300"/>
      <c r="AI265" s="300"/>
      <c r="AJ265" s="300"/>
      <c r="AK265" s="300"/>
      <c r="AL265" s="300"/>
      <c r="AM265" s="300"/>
      <c r="AN265" s="300"/>
      <c r="AO265" s="301"/>
      <c r="AQ265" s="305"/>
      <c r="AR265" s="306"/>
      <c r="AS265" s="306"/>
      <c r="AT265" s="306"/>
      <c r="AU265" s="307"/>
      <c r="AW265" s="66"/>
    </row>
    <row r="266" spans="2:50" s="13" customFormat="1" ht="9" customHeight="1" x14ac:dyDescent="0.3">
      <c r="R266" s="66"/>
      <c r="AH266" s="66"/>
      <c r="AQ266" s="67"/>
      <c r="AR266" s="67"/>
      <c r="AS266" s="67"/>
      <c r="AT266" s="67"/>
      <c r="AU266" s="67"/>
      <c r="AW266" s="66"/>
    </row>
    <row r="267" spans="2:50" s="13" customFormat="1" ht="9" customHeight="1" x14ac:dyDescent="0.3">
      <c r="R267" s="66"/>
      <c r="AB267" s="296" t="s">
        <v>79</v>
      </c>
      <c r="AC267" s="297"/>
      <c r="AD267" s="297"/>
      <c r="AE267" s="297"/>
      <c r="AF267" s="297"/>
      <c r="AG267" s="297"/>
      <c r="AH267" s="297"/>
      <c r="AI267" s="297"/>
      <c r="AJ267" s="297"/>
      <c r="AK267" s="297"/>
      <c r="AL267" s="297"/>
      <c r="AM267" s="297"/>
      <c r="AN267" s="297"/>
      <c r="AO267" s="298"/>
      <c r="AQ267" s="302" t="s">
        <v>65</v>
      </c>
      <c r="AR267" s="303"/>
      <c r="AS267" s="303"/>
      <c r="AT267" s="303"/>
      <c r="AU267" s="304"/>
      <c r="AW267" s="66"/>
    </row>
    <row r="268" spans="2:50" s="13" customFormat="1" ht="9" customHeight="1" x14ac:dyDescent="0.3">
      <c r="R268" s="66"/>
      <c r="AB268" s="299"/>
      <c r="AC268" s="300"/>
      <c r="AD268" s="300"/>
      <c r="AE268" s="300"/>
      <c r="AF268" s="300"/>
      <c r="AG268" s="300"/>
      <c r="AH268" s="300"/>
      <c r="AI268" s="300"/>
      <c r="AJ268" s="300"/>
      <c r="AK268" s="300"/>
      <c r="AL268" s="300"/>
      <c r="AM268" s="300"/>
      <c r="AN268" s="300"/>
      <c r="AO268" s="301"/>
      <c r="AQ268" s="305"/>
      <c r="AR268" s="306"/>
      <c r="AS268" s="306"/>
      <c r="AT268" s="306"/>
      <c r="AU268" s="307"/>
      <c r="AW268" s="66"/>
    </row>
    <row r="269" spans="2:50" s="13" customFormat="1" ht="9" customHeight="1" x14ac:dyDescent="0.3">
      <c r="R269" s="66"/>
      <c r="AH269" s="66"/>
      <c r="AQ269" s="67"/>
      <c r="AR269" s="67"/>
      <c r="AS269" s="67"/>
      <c r="AT269" s="67"/>
      <c r="AU269" s="67"/>
      <c r="AW269" s="66"/>
    </row>
    <row r="270" spans="2:50" s="13" customFormat="1" ht="9" customHeight="1" x14ac:dyDescent="0.3">
      <c r="R270" s="66"/>
      <c r="AB270" s="296" t="s">
        <v>80</v>
      </c>
      <c r="AC270" s="297"/>
      <c r="AD270" s="297"/>
      <c r="AE270" s="297"/>
      <c r="AF270" s="297"/>
      <c r="AG270" s="297"/>
      <c r="AH270" s="297"/>
      <c r="AI270" s="297"/>
      <c r="AJ270" s="297"/>
      <c r="AK270" s="297"/>
      <c r="AL270" s="297"/>
      <c r="AM270" s="297"/>
      <c r="AN270" s="297"/>
      <c r="AO270" s="298"/>
      <c r="AQ270" s="302" t="s">
        <v>65</v>
      </c>
      <c r="AR270" s="303"/>
      <c r="AS270" s="303"/>
      <c r="AT270" s="303"/>
      <c r="AU270" s="304"/>
      <c r="AW270" s="66"/>
    </row>
    <row r="271" spans="2:50" s="13" customFormat="1" ht="9" customHeight="1" x14ac:dyDescent="0.3">
      <c r="R271" s="66"/>
      <c r="AB271" s="299"/>
      <c r="AC271" s="300"/>
      <c r="AD271" s="300"/>
      <c r="AE271" s="300"/>
      <c r="AF271" s="300"/>
      <c r="AG271" s="300"/>
      <c r="AH271" s="300"/>
      <c r="AI271" s="300"/>
      <c r="AJ271" s="300"/>
      <c r="AK271" s="300"/>
      <c r="AL271" s="300"/>
      <c r="AM271" s="300"/>
      <c r="AN271" s="300"/>
      <c r="AO271" s="301"/>
      <c r="AQ271" s="305"/>
      <c r="AR271" s="306"/>
      <c r="AS271" s="306"/>
      <c r="AT271" s="306"/>
      <c r="AU271" s="307"/>
      <c r="AW271" s="66"/>
    </row>
    <row r="272" spans="2:50" s="13" customFormat="1" ht="9" customHeight="1" x14ac:dyDescent="0.3">
      <c r="R272" s="66"/>
      <c r="AH272" s="66"/>
      <c r="AQ272" s="67"/>
      <c r="AR272" s="67"/>
      <c r="AS272" s="67"/>
      <c r="AT272" s="67"/>
      <c r="AU272" s="67"/>
      <c r="AW272" s="66"/>
    </row>
    <row r="273" spans="2:50" s="13" customFormat="1" ht="9" customHeight="1" x14ac:dyDescent="0.3">
      <c r="R273" s="66"/>
      <c r="AB273" s="296" t="s">
        <v>81</v>
      </c>
      <c r="AC273" s="297"/>
      <c r="AD273" s="297"/>
      <c r="AE273" s="297"/>
      <c r="AF273" s="297"/>
      <c r="AG273" s="297"/>
      <c r="AH273" s="297"/>
      <c r="AI273" s="297"/>
      <c r="AJ273" s="297"/>
      <c r="AK273" s="297"/>
      <c r="AL273" s="297"/>
      <c r="AM273" s="297"/>
      <c r="AN273" s="297"/>
      <c r="AO273" s="298"/>
      <c r="AQ273" s="302" t="s">
        <v>65</v>
      </c>
      <c r="AR273" s="303"/>
      <c r="AS273" s="303"/>
      <c r="AT273" s="303"/>
      <c r="AU273" s="304"/>
      <c r="AW273" s="66"/>
    </row>
    <row r="274" spans="2:50" s="13" customFormat="1" ht="9" customHeight="1" x14ac:dyDescent="0.3">
      <c r="R274" s="66"/>
      <c r="AB274" s="299"/>
      <c r="AC274" s="300"/>
      <c r="AD274" s="300"/>
      <c r="AE274" s="300"/>
      <c r="AF274" s="300"/>
      <c r="AG274" s="300"/>
      <c r="AH274" s="300"/>
      <c r="AI274" s="300"/>
      <c r="AJ274" s="300"/>
      <c r="AK274" s="300"/>
      <c r="AL274" s="300"/>
      <c r="AM274" s="300"/>
      <c r="AN274" s="300"/>
      <c r="AO274" s="301"/>
      <c r="AQ274" s="305"/>
      <c r="AR274" s="306"/>
      <c r="AS274" s="306"/>
      <c r="AT274" s="306"/>
      <c r="AU274" s="307"/>
      <c r="AW274" s="66"/>
    </row>
    <row r="275" spans="2:50" s="13" customFormat="1" ht="9" customHeight="1" x14ac:dyDescent="0.3">
      <c r="R275" s="66"/>
      <c r="AH275" s="66"/>
      <c r="AQ275" s="67"/>
      <c r="AR275" s="67"/>
      <c r="AS275" s="67"/>
      <c r="AT275" s="67"/>
      <c r="AU275" s="67"/>
      <c r="AW275" s="66"/>
    </row>
    <row r="276" spans="2:50" s="13" customFormat="1" ht="9" customHeight="1" x14ac:dyDescent="0.3">
      <c r="R276" s="66"/>
      <c r="AB276" s="296" t="s">
        <v>82</v>
      </c>
      <c r="AC276" s="297"/>
      <c r="AD276" s="297"/>
      <c r="AE276" s="297"/>
      <c r="AF276" s="297"/>
      <c r="AG276" s="297"/>
      <c r="AH276" s="297"/>
      <c r="AI276" s="297"/>
      <c r="AJ276" s="297"/>
      <c r="AK276" s="297"/>
      <c r="AL276" s="297"/>
      <c r="AM276" s="297"/>
      <c r="AN276" s="297"/>
      <c r="AO276" s="298"/>
      <c r="AQ276" s="302">
        <v>1080</v>
      </c>
      <c r="AR276" s="303"/>
      <c r="AS276" s="303"/>
      <c r="AT276" s="303"/>
      <c r="AU276" s="304"/>
      <c r="AW276" s="66"/>
    </row>
    <row r="277" spans="2:50" s="13" customFormat="1" ht="9" customHeight="1" x14ac:dyDescent="0.3">
      <c r="R277" s="66"/>
      <c r="AB277" s="299"/>
      <c r="AC277" s="300"/>
      <c r="AD277" s="300"/>
      <c r="AE277" s="300"/>
      <c r="AF277" s="300"/>
      <c r="AG277" s="300"/>
      <c r="AH277" s="300"/>
      <c r="AI277" s="300"/>
      <c r="AJ277" s="300"/>
      <c r="AK277" s="300"/>
      <c r="AL277" s="300"/>
      <c r="AM277" s="300"/>
      <c r="AN277" s="300"/>
      <c r="AO277" s="301"/>
      <c r="AQ277" s="305"/>
      <c r="AR277" s="306"/>
      <c r="AS277" s="306"/>
      <c r="AT277" s="306"/>
      <c r="AU277" s="307"/>
      <c r="AW277" s="66"/>
    </row>
    <row r="279" spans="2:50" ht="9" customHeight="1" x14ac:dyDescent="0.25">
      <c r="B279" s="239" t="s">
        <v>53</v>
      </c>
      <c r="C279" s="239"/>
      <c r="D279" s="240" t="s">
        <v>92</v>
      </c>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c r="AA279" s="240"/>
      <c r="AB279" s="240"/>
      <c r="AC279" s="240"/>
      <c r="AD279" s="240"/>
      <c r="AE279" s="240"/>
      <c r="AF279" s="240"/>
      <c r="AG279" s="240"/>
      <c r="AH279" s="240"/>
      <c r="AI279" s="240"/>
      <c r="AJ279" s="240"/>
      <c r="AK279" s="240"/>
      <c r="AL279" s="240"/>
      <c r="AM279" s="240"/>
      <c r="AN279" s="240"/>
      <c r="AO279" s="240"/>
      <c r="AP279" s="240"/>
      <c r="AQ279" s="240"/>
      <c r="AR279" s="240"/>
      <c r="AS279" s="240"/>
      <c r="AT279" s="240"/>
      <c r="AU279" s="240"/>
      <c r="AV279" s="240"/>
      <c r="AW279" s="62"/>
      <c r="AX279" s="46"/>
    </row>
    <row r="280" spans="2:50" ht="9" customHeight="1" x14ac:dyDescent="0.25">
      <c r="B280" s="239"/>
      <c r="C280" s="239"/>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c r="AA280" s="240"/>
      <c r="AB280" s="240"/>
      <c r="AC280" s="240"/>
      <c r="AD280" s="240"/>
      <c r="AE280" s="240"/>
      <c r="AF280" s="240"/>
      <c r="AG280" s="240"/>
      <c r="AH280" s="240"/>
      <c r="AI280" s="240"/>
      <c r="AJ280" s="240"/>
      <c r="AK280" s="240"/>
      <c r="AL280" s="240"/>
      <c r="AM280" s="240"/>
      <c r="AN280" s="240"/>
      <c r="AO280" s="240"/>
      <c r="AP280" s="240"/>
      <c r="AQ280" s="240"/>
      <c r="AR280" s="240"/>
      <c r="AS280" s="240"/>
      <c r="AT280" s="240"/>
      <c r="AU280" s="240"/>
      <c r="AV280" s="240"/>
      <c r="AW280" s="62"/>
      <c r="AX280" s="46"/>
    </row>
    <row r="281" spans="2:50" ht="9" customHeight="1" x14ac:dyDescent="0.25">
      <c r="D281" s="294" t="s">
        <v>83</v>
      </c>
      <c r="E281" s="294"/>
      <c r="F281" s="294"/>
      <c r="G281" s="294"/>
      <c r="H281" s="294"/>
      <c r="I281" s="294"/>
      <c r="J281" s="294"/>
      <c r="K281" s="294"/>
      <c r="L281" s="294"/>
      <c r="M281" s="294"/>
      <c r="N281" s="294"/>
      <c r="O281" s="294"/>
      <c r="P281" s="294"/>
      <c r="Q281" s="294"/>
      <c r="R281" s="294"/>
      <c r="S281" s="294"/>
      <c r="T281" s="294"/>
      <c r="U281" s="294"/>
      <c r="V281" s="294"/>
      <c r="W281" s="294"/>
      <c r="X281" s="294"/>
      <c r="Y281" s="294"/>
      <c r="Z281" s="294"/>
      <c r="AA281" s="294"/>
      <c r="AB281" s="294"/>
      <c r="AC281" s="294"/>
      <c r="AD281" s="294"/>
      <c r="AE281" s="294"/>
      <c r="AF281" s="294"/>
      <c r="AG281" s="294"/>
      <c r="AH281" s="294"/>
      <c r="AI281" s="294"/>
      <c r="AJ281" s="294"/>
      <c r="AK281" s="294"/>
      <c r="AL281" s="294"/>
      <c r="AM281" s="294"/>
      <c r="AN281" s="294"/>
      <c r="AO281" s="294"/>
      <c r="AP281" s="294"/>
      <c r="AQ281" s="294"/>
      <c r="AR281" s="294"/>
      <c r="AS281" s="294"/>
      <c r="AT281" s="294"/>
      <c r="AU281" s="294"/>
    </row>
    <row r="282" spans="2:50" ht="9" customHeight="1" x14ac:dyDescent="0.2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c r="AD282" s="295"/>
      <c r="AE282" s="295"/>
      <c r="AF282" s="295"/>
      <c r="AG282" s="295"/>
      <c r="AH282" s="295"/>
      <c r="AI282" s="295"/>
      <c r="AJ282" s="295"/>
      <c r="AK282" s="295"/>
      <c r="AL282" s="295"/>
      <c r="AM282" s="295"/>
      <c r="AN282" s="295"/>
      <c r="AO282" s="295"/>
      <c r="AP282" s="295"/>
      <c r="AQ282" s="295"/>
      <c r="AR282" s="295"/>
      <c r="AS282" s="295"/>
      <c r="AT282" s="295"/>
      <c r="AU282" s="295"/>
    </row>
    <row r="283" spans="2:50" ht="9" customHeight="1" x14ac:dyDescent="0.25">
      <c r="D283" s="295" t="s">
        <v>84</v>
      </c>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c r="AD283" s="295"/>
      <c r="AE283" s="295"/>
      <c r="AF283" s="295"/>
      <c r="AG283" s="295"/>
      <c r="AH283" s="295"/>
      <c r="AI283" s="295"/>
      <c r="AJ283" s="295"/>
      <c r="AK283" s="295"/>
      <c r="AL283" s="295"/>
      <c r="AM283" s="295"/>
      <c r="AN283" s="295"/>
      <c r="AO283" s="295"/>
      <c r="AP283" s="295"/>
      <c r="AQ283" s="295"/>
      <c r="AR283" s="295"/>
      <c r="AS283" s="295"/>
      <c r="AT283" s="295"/>
      <c r="AU283" s="295"/>
    </row>
    <row r="284" spans="2:50" ht="9" customHeight="1" x14ac:dyDescent="0.2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c r="AD284" s="295"/>
      <c r="AE284" s="295"/>
      <c r="AF284" s="295"/>
      <c r="AG284" s="295"/>
      <c r="AH284" s="295"/>
      <c r="AI284" s="295"/>
      <c r="AJ284" s="295"/>
      <c r="AK284" s="295"/>
      <c r="AL284" s="295"/>
      <c r="AM284" s="295"/>
      <c r="AN284" s="295"/>
      <c r="AO284" s="295"/>
      <c r="AP284" s="295"/>
      <c r="AQ284" s="295"/>
      <c r="AR284" s="295"/>
      <c r="AS284" s="295"/>
      <c r="AT284" s="295"/>
      <c r="AU284" s="295"/>
    </row>
    <row r="285" spans="2:50" ht="9" customHeight="1" x14ac:dyDescent="0.25">
      <c r="D285" s="295" t="s">
        <v>85</v>
      </c>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c r="AD285" s="295"/>
      <c r="AE285" s="295"/>
      <c r="AF285" s="295"/>
      <c r="AG285" s="295"/>
      <c r="AH285" s="295"/>
      <c r="AI285" s="295"/>
      <c r="AJ285" s="295"/>
      <c r="AK285" s="295"/>
      <c r="AL285" s="295"/>
      <c r="AM285" s="295"/>
      <c r="AN285" s="295"/>
      <c r="AO285" s="295"/>
      <c r="AP285" s="295"/>
      <c r="AQ285" s="295"/>
      <c r="AR285" s="295"/>
      <c r="AS285" s="295"/>
      <c r="AT285" s="295"/>
      <c r="AU285" s="295"/>
    </row>
    <row r="286" spans="2:50" ht="9" customHeight="1" x14ac:dyDescent="0.2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c r="AK286" s="295"/>
      <c r="AL286" s="295"/>
      <c r="AM286" s="295"/>
      <c r="AN286" s="295"/>
      <c r="AO286" s="295"/>
      <c r="AP286" s="295"/>
      <c r="AQ286" s="295"/>
      <c r="AR286" s="295"/>
      <c r="AS286" s="295"/>
      <c r="AT286" s="295"/>
      <c r="AU286" s="295"/>
    </row>
    <row r="287" spans="2:50" ht="9" customHeight="1" x14ac:dyDescent="0.25">
      <c r="D287" s="295" t="s">
        <v>86</v>
      </c>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c r="AN287" s="295"/>
      <c r="AO287" s="295"/>
      <c r="AP287" s="295"/>
      <c r="AQ287" s="295"/>
      <c r="AR287" s="295"/>
      <c r="AS287" s="295"/>
      <c r="AT287" s="295"/>
      <c r="AU287" s="295"/>
    </row>
    <row r="288" spans="2:50" ht="9" customHeight="1" x14ac:dyDescent="0.2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c r="AD288" s="295"/>
      <c r="AE288" s="295"/>
      <c r="AF288" s="295"/>
      <c r="AG288" s="295"/>
      <c r="AH288" s="295"/>
      <c r="AI288" s="295"/>
      <c r="AJ288" s="295"/>
      <c r="AK288" s="295"/>
      <c r="AL288" s="295"/>
      <c r="AM288" s="295"/>
      <c r="AN288" s="295"/>
      <c r="AO288" s="295"/>
      <c r="AP288" s="295"/>
      <c r="AQ288" s="295"/>
      <c r="AR288" s="295"/>
      <c r="AS288" s="295"/>
      <c r="AT288" s="295"/>
      <c r="AU288" s="295"/>
    </row>
    <row r="289" spans="2:50" ht="9" customHeight="1" x14ac:dyDescent="0.25">
      <c r="D289" s="295" t="s">
        <v>87</v>
      </c>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c r="AD289" s="295"/>
      <c r="AE289" s="295"/>
      <c r="AF289" s="295"/>
      <c r="AG289" s="295"/>
      <c r="AH289" s="295"/>
      <c r="AI289" s="295"/>
      <c r="AJ289" s="295"/>
      <c r="AK289" s="295"/>
      <c r="AL289" s="295"/>
      <c r="AM289" s="295"/>
      <c r="AN289" s="295"/>
      <c r="AO289" s="295"/>
      <c r="AP289" s="295"/>
      <c r="AQ289" s="295"/>
      <c r="AR289" s="295"/>
      <c r="AS289" s="295"/>
      <c r="AT289" s="295"/>
      <c r="AU289" s="295"/>
    </row>
    <row r="290" spans="2:50" ht="9" customHeight="1" x14ac:dyDescent="0.2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c r="AD290" s="295"/>
      <c r="AE290" s="295"/>
      <c r="AF290" s="295"/>
      <c r="AG290" s="295"/>
      <c r="AH290" s="295"/>
      <c r="AI290" s="295"/>
      <c r="AJ290" s="295"/>
      <c r="AK290" s="295"/>
      <c r="AL290" s="295"/>
      <c r="AM290" s="295"/>
      <c r="AN290" s="295"/>
      <c r="AO290" s="295"/>
      <c r="AP290" s="295"/>
      <c r="AQ290" s="295"/>
      <c r="AR290" s="295"/>
      <c r="AS290" s="295"/>
      <c r="AT290" s="295"/>
      <c r="AU290" s="295"/>
    </row>
    <row r="294" spans="2:50" ht="9" customHeight="1" x14ac:dyDescent="0.25">
      <c r="B294" s="239" t="s">
        <v>53</v>
      </c>
      <c r="C294" s="239"/>
      <c r="D294" s="240" t="s">
        <v>93</v>
      </c>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c r="AA294" s="240"/>
      <c r="AB294" s="240"/>
      <c r="AC294" s="240"/>
      <c r="AD294" s="240"/>
      <c r="AE294" s="240"/>
      <c r="AF294" s="240"/>
      <c r="AG294" s="240"/>
      <c r="AH294" s="240"/>
      <c r="AI294" s="240"/>
      <c r="AJ294" s="240"/>
      <c r="AK294" s="240"/>
      <c r="AL294" s="240"/>
      <c r="AM294" s="240"/>
      <c r="AN294" s="240"/>
      <c r="AO294" s="240"/>
      <c r="AP294" s="240"/>
      <c r="AQ294" s="240"/>
      <c r="AR294" s="240"/>
      <c r="AS294" s="240"/>
      <c r="AT294" s="240"/>
      <c r="AU294" s="240"/>
      <c r="AV294" s="240"/>
      <c r="AW294" s="62"/>
      <c r="AX294" s="46"/>
    </row>
    <row r="295" spans="2:50" ht="9" customHeight="1" x14ac:dyDescent="0.25">
      <c r="B295" s="239"/>
      <c r="C295" s="239"/>
      <c r="D295" s="240"/>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c r="AA295" s="240"/>
      <c r="AB295" s="240"/>
      <c r="AC295" s="240"/>
      <c r="AD295" s="240"/>
      <c r="AE295" s="240"/>
      <c r="AF295" s="240"/>
      <c r="AG295" s="240"/>
      <c r="AH295" s="240"/>
      <c r="AI295" s="240"/>
      <c r="AJ295" s="240"/>
      <c r="AK295" s="240"/>
      <c r="AL295" s="240"/>
      <c r="AM295" s="240"/>
      <c r="AN295" s="240"/>
      <c r="AO295" s="240"/>
      <c r="AP295" s="240"/>
      <c r="AQ295" s="240"/>
      <c r="AR295" s="240"/>
      <c r="AS295" s="240"/>
      <c r="AT295" s="240"/>
      <c r="AU295" s="240"/>
      <c r="AV295" s="240"/>
      <c r="AW295" s="62"/>
      <c r="AX295" s="46"/>
    </row>
    <row r="296" spans="2:50" ht="9" customHeight="1" x14ac:dyDescent="0.25">
      <c r="D296" s="294" t="s">
        <v>88</v>
      </c>
      <c r="E296" s="294"/>
      <c r="F296" s="294"/>
      <c r="G296" s="294"/>
      <c r="H296" s="294"/>
      <c r="I296" s="294"/>
      <c r="J296" s="294"/>
      <c r="K296" s="294"/>
      <c r="L296" s="294"/>
      <c r="M296" s="294"/>
      <c r="N296" s="294"/>
      <c r="O296" s="294"/>
      <c r="P296" s="294"/>
      <c r="Q296" s="294"/>
      <c r="R296" s="294"/>
      <c r="S296" s="294"/>
      <c r="T296" s="294"/>
      <c r="U296" s="294"/>
      <c r="V296" s="294"/>
      <c r="W296" s="294"/>
      <c r="X296" s="294"/>
      <c r="Y296" s="294"/>
      <c r="Z296" s="294"/>
      <c r="AA296" s="294"/>
      <c r="AB296" s="294"/>
      <c r="AC296" s="294"/>
      <c r="AD296" s="294"/>
      <c r="AE296" s="294"/>
      <c r="AF296" s="294"/>
      <c r="AG296" s="294"/>
      <c r="AH296" s="294"/>
      <c r="AI296" s="294"/>
      <c r="AJ296" s="294"/>
      <c r="AK296" s="294"/>
      <c r="AL296" s="294"/>
      <c r="AM296" s="294"/>
      <c r="AN296" s="294"/>
      <c r="AO296" s="294"/>
      <c r="AP296" s="294"/>
      <c r="AQ296" s="294"/>
      <c r="AR296" s="294"/>
      <c r="AS296" s="294"/>
      <c r="AT296" s="294"/>
      <c r="AU296" s="294"/>
    </row>
    <row r="297" spans="2:50" ht="9" customHeight="1" x14ac:dyDescent="0.2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295"/>
      <c r="AE297" s="295"/>
      <c r="AF297" s="295"/>
      <c r="AG297" s="295"/>
      <c r="AH297" s="295"/>
      <c r="AI297" s="295"/>
      <c r="AJ297" s="295"/>
      <c r="AK297" s="295"/>
      <c r="AL297" s="295"/>
      <c r="AM297" s="295"/>
      <c r="AN297" s="295"/>
      <c r="AO297" s="295"/>
      <c r="AP297" s="295"/>
      <c r="AQ297" s="295"/>
      <c r="AR297" s="295"/>
      <c r="AS297" s="295"/>
      <c r="AT297" s="295"/>
      <c r="AU297" s="295"/>
    </row>
    <row r="298" spans="2:50" ht="9" customHeight="1" x14ac:dyDescent="0.25">
      <c r="D298" s="295" t="s">
        <v>89</v>
      </c>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c r="AD298" s="295"/>
      <c r="AE298" s="295"/>
      <c r="AF298" s="295"/>
      <c r="AG298" s="295"/>
      <c r="AH298" s="295"/>
      <c r="AI298" s="295"/>
      <c r="AJ298" s="295"/>
      <c r="AK298" s="295"/>
      <c r="AL298" s="295"/>
      <c r="AM298" s="295"/>
      <c r="AN298" s="295"/>
      <c r="AO298" s="295"/>
      <c r="AP298" s="295"/>
      <c r="AQ298" s="295"/>
      <c r="AR298" s="295"/>
      <c r="AS298" s="295"/>
      <c r="AT298" s="295"/>
      <c r="AU298" s="295"/>
    </row>
    <row r="299" spans="2:50" ht="9" customHeight="1" x14ac:dyDescent="0.2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row>
    <row r="300" spans="2:50" ht="9" customHeight="1" x14ac:dyDescent="0.25">
      <c r="D300" s="295" t="s">
        <v>90</v>
      </c>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row>
    <row r="301" spans="2:50" ht="9" customHeight="1" x14ac:dyDescent="0.2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c r="AD301" s="295"/>
      <c r="AE301" s="295"/>
      <c r="AF301" s="295"/>
      <c r="AG301" s="295"/>
      <c r="AH301" s="295"/>
      <c r="AI301" s="295"/>
      <c r="AJ301" s="295"/>
      <c r="AK301" s="295"/>
      <c r="AL301" s="295"/>
      <c r="AM301" s="295"/>
      <c r="AN301" s="295"/>
      <c r="AO301" s="295"/>
      <c r="AP301" s="295"/>
      <c r="AQ301" s="295"/>
      <c r="AR301" s="295"/>
      <c r="AS301" s="295"/>
      <c r="AT301" s="295"/>
      <c r="AU301" s="295"/>
    </row>
    <row r="302" spans="2:50" ht="9" customHeight="1" x14ac:dyDescent="0.25">
      <c r="D302" s="295" t="s">
        <v>91</v>
      </c>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c r="AK302" s="295"/>
      <c r="AL302" s="295"/>
      <c r="AM302" s="295"/>
      <c r="AN302" s="295"/>
      <c r="AO302" s="295"/>
      <c r="AP302" s="295"/>
      <c r="AQ302" s="295"/>
      <c r="AR302" s="295"/>
      <c r="AS302" s="295"/>
      <c r="AT302" s="295"/>
      <c r="AU302" s="295"/>
    </row>
    <row r="303" spans="2:50" ht="9" customHeight="1" x14ac:dyDescent="0.2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row>
    <row r="304" spans="2:50" ht="9" customHeight="1" x14ac:dyDescent="0.2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row>
    <row r="305" spans="2:50" ht="9" customHeight="1" x14ac:dyDescent="0.2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row>
    <row r="309" spans="2:50" ht="9" customHeight="1" x14ac:dyDescent="0.25">
      <c r="B309" s="239" t="s">
        <v>53</v>
      </c>
      <c r="C309" s="239"/>
      <c r="D309" s="240" t="s">
        <v>94</v>
      </c>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c r="AA309" s="240"/>
      <c r="AB309" s="240"/>
      <c r="AC309" s="240"/>
      <c r="AD309" s="240"/>
      <c r="AE309" s="240"/>
      <c r="AF309" s="240"/>
      <c r="AG309" s="240"/>
      <c r="AH309" s="240"/>
      <c r="AI309" s="240"/>
      <c r="AJ309" s="240"/>
      <c r="AK309" s="240"/>
      <c r="AL309" s="240"/>
      <c r="AM309" s="240"/>
      <c r="AN309" s="240"/>
      <c r="AO309" s="240"/>
      <c r="AP309" s="240"/>
      <c r="AQ309" s="240"/>
      <c r="AR309" s="240"/>
      <c r="AS309" s="240"/>
      <c r="AT309" s="240"/>
      <c r="AU309" s="240"/>
      <c r="AV309" s="240"/>
      <c r="AW309" s="62"/>
      <c r="AX309" s="46"/>
    </row>
    <row r="310" spans="2:50" ht="9" customHeight="1" x14ac:dyDescent="0.25">
      <c r="B310" s="239"/>
      <c r="C310" s="239"/>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240"/>
      <c r="AR310" s="240"/>
      <c r="AS310" s="240"/>
      <c r="AT310" s="240"/>
      <c r="AU310" s="240"/>
      <c r="AV310" s="240"/>
      <c r="AW310" s="62"/>
      <c r="AX310" s="46"/>
    </row>
    <row r="311" spans="2:50" ht="9" customHeight="1" x14ac:dyDescent="0.25">
      <c r="D311" s="294" t="s">
        <v>95</v>
      </c>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c r="AA311" s="294"/>
      <c r="AB311" s="294"/>
      <c r="AC311" s="294"/>
      <c r="AD311" s="294"/>
      <c r="AE311" s="294"/>
      <c r="AF311" s="294"/>
      <c r="AG311" s="294"/>
      <c r="AH311" s="294"/>
      <c r="AI311" s="294"/>
      <c r="AJ311" s="294"/>
      <c r="AK311" s="294"/>
      <c r="AL311" s="294"/>
      <c r="AM311" s="294"/>
      <c r="AN311" s="294"/>
      <c r="AO311" s="294"/>
      <c r="AP311" s="294"/>
      <c r="AQ311" s="294"/>
      <c r="AR311" s="294"/>
      <c r="AS311" s="294"/>
      <c r="AT311" s="294"/>
      <c r="AU311" s="294"/>
    </row>
    <row r="312" spans="2:50" ht="9" customHeight="1" x14ac:dyDescent="0.2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row>
    <row r="313" spans="2:50" ht="9" customHeight="1" x14ac:dyDescent="0.25">
      <c r="D313" s="295" t="s">
        <v>96</v>
      </c>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c r="AD313" s="295"/>
      <c r="AE313" s="295"/>
      <c r="AF313" s="295"/>
      <c r="AG313" s="295"/>
      <c r="AH313" s="295"/>
      <c r="AI313" s="295"/>
      <c r="AJ313" s="295"/>
      <c r="AK313" s="295"/>
      <c r="AL313" s="295"/>
      <c r="AM313" s="295"/>
      <c r="AN313" s="295"/>
      <c r="AO313" s="295"/>
      <c r="AP313" s="295"/>
      <c r="AQ313" s="295"/>
      <c r="AR313" s="295"/>
      <c r="AS313" s="295"/>
      <c r="AT313" s="295"/>
      <c r="AU313" s="295"/>
    </row>
    <row r="314" spans="2:50" ht="9" customHeight="1" x14ac:dyDescent="0.2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row>
    <row r="315" spans="2:50" ht="9" customHeight="1" x14ac:dyDescent="0.25">
      <c r="D315" s="295" t="s">
        <v>97</v>
      </c>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row>
    <row r="316" spans="2:50" ht="9" customHeight="1" x14ac:dyDescent="0.2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c r="AD316" s="295"/>
      <c r="AE316" s="295"/>
      <c r="AF316" s="295"/>
      <c r="AG316" s="295"/>
      <c r="AH316" s="295"/>
      <c r="AI316" s="295"/>
      <c r="AJ316" s="295"/>
      <c r="AK316" s="295"/>
      <c r="AL316" s="295"/>
      <c r="AM316" s="295"/>
      <c r="AN316" s="295"/>
      <c r="AO316" s="295"/>
      <c r="AP316" s="295"/>
      <c r="AQ316" s="295"/>
      <c r="AR316" s="295"/>
      <c r="AS316" s="295"/>
      <c r="AT316" s="295"/>
      <c r="AU316" s="295"/>
    </row>
    <row r="317" spans="2:50" ht="9" customHeight="1" x14ac:dyDescent="0.25">
      <c r="D317" s="295" t="s">
        <v>98</v>
      </c>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row>
    <row r="318" spans="2:50" ht="9" customHeight="1" x14ac:dyDescent="0.2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c r="AK318" s="295"/>
      <c r="AL318" s="295"/>
      <c r="AM318" s="295"/>
      <c r="AN318" s="295"/>
      <c r="AO318" s="295"/>
      <c r="AP318" s="295"/>
      <c r="AQ318" s="295"/>
      <c r="AR318" s="295"/>
      <c r="AS318" s="295"/>
      <c r="AT318" s="295"/>
      <c r="AU318" s="295"/>
    </row>
    <row r="319" spans="2:50" ht="9" customHeight="1" x14ac:dyDescent="0.25">
      <c r="D319" s="295" t="s">
        <v>99</v>
      </c>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c r="AI319" s="295"/>
      <c r="AJ319" s="295"/>
      <c r="AK319" s="295"/>
      <c r="AL319" s="295"/>
      <c r="AM319" s="295"/>
      <c r="AN319" s="295"/>
      <c r="AO319" s="295"/>
      <c r="AP319" s="295"/>
      <c r="AQ319" s="295"/>
      <c r="AR319" s="295"/>
      <c r="AS319" s="295"/>
      <c r="AT319" s="295"/>
      <c r="AU319" s="295"/>
    </row>
    <row r="320" spans="2:50" ht="9" customHeight="1" x14ac:dyDescent="0.2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row>
    <row r="324" spans="2:50" ht="9" customHeight="1" x14ac:dyDescent="0.25">
      <c r="B324" s="239" t="s">
        <v>53</v>
      </c>
      <c r="C324" s="239"/>
      <c r="D324" s="240" t="s">
        <v>93</v>
      </c>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c r="AA324" s="240"/>
      <c r="AB324" s="240"/>
      <c r="AC324" s="240"/>
      <c r="AD324" s="240"/>
      <c r="AE324" s="240"/>
      <c r="AF324" s="240"/>
      <c r="AG324" s="240"/>
      <c r="AH324" s="240"/>
      <c r="AI324" s="240"/>
      <c r="AJ324" s="240"/>
      <c r="AK324" s="240"/>
      <c r="AL324" s="240"/>
      <c r="AM324" s="240"/>
      <c r="AN324" s="240"/>
      <c r="AO324" s="240"/>
      <c r="AP324" s="240"/>
      <c r="AQ324" s="240"/>
      <c r="AR324" s="240"/>
      <c r="AS324" s="240"/>
      <c r="AT324" s="240"/>
      <c r="AU324" s="240"/>
      <c r="AV324" s="240"/>
      <c r="AW324" s="62"/>
      <c r="AX324" s="46"/>
    </row>
    <row r="325" spans="2:50" ht="9" customHeight="1" x14ac:dyDescent="0.25">
      <c r="B325" s="239"/>
      <c r="C325" s="239"/>
      <c r="D325" s="240"/>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c r="AA325" s="240"/>
      <c r="AB325" s="240"/>
      <c r="AC325" s="240"/>
      <c r="AD325" s="240"/>
      <c r="AE325" s="240"/>
      <c r="AF325" s="240"/>
      <c r="AG325" s="240"/>
      <c r="AH325" s="240"/>
      <c r="AI325" s="240"/>
      <c r="AJ325" s="240"/>
      <c r="AK325" s="240"/>
      <c r="AL325" s="240"/>
      <c r="AM325" s="240"/>
      <c r="AN325" s="240"/>
      <c r="AO325" s="240"/>
      <c r="AP325" s="240"/>
      <c r="AQ325" s="240"/>
      <c r="AR325" s="240"/>
      <c r="AS325" s="240"/>
      <c r="AT325" s="240"/>
      <c r="AU325" s="240"/>
      <c r="AV325" s="240"/>
      <c r="AW325" s="62"/>
      <c r="AX325" s="46"/>
    </row>
    <row r="326" spans="2:50" ht="9" customHeight="1" x14ac:dyDescent="0.25">
      <c r="D326" s="294" t="s">
        <v>100</v>
      </c>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c r="AA326" s="294"/>
      <c r="AB326" s="294"/>
      <c r="AC326" s="294"/>
      <c r="AD326" s="294"/>
      <c r="AE326" s="294"/>
      <c r="AF326" s="294"/>
      <c r="AG326" s="294"/>
      <c r="AH326" s="294"/>
      <c r="AI326" s="294"/>
      <c r="AJ326" s="294"/>
      <c r="AK326" s="294"/>
      <c r="AL326" s="294"/>
      <c r="AM326" s="294"/>
      <c r="AN326" s="294"/>
      <c r="AO326" s="294"/>
      <c r="AP326" s="294"/>
      <c r="AQ326" s="294"/>
      <c r="AR326" s="294"/>
      <c r="AS326" s="294"/>
      <c r="AT326" s="294"/>
      <c r="AU326" s="294"/>
    </row>
    <row r="327" spans="2:50" ht="9" customHeight="1" x14ac:dyDescent="0.2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c r="AI327" s="295"/>
      <c r="AJ327" s="295"/>
      <c r="AK327" s="295"/>
      <c r="AL327" s="295"/>
      <c r="AM327" s="295"/>
      <c r="AN327" s="295"/>
      <c r="AO327" s="295"/>
      <c r="AP327" s="295"/>
      <c r="AQ327" s="295"/>
      <c r="AR327" s="295"/>
      <c r="AS327" s="295"/>
      <c r="AT327" s="295"/>
      <c r="AU327" s="295"/>
    </row>
    <row r="328" spans="2:50" ht="9" customHeight="1" x14ac:dyDescent="0.25">
      <c r="D328" s="295" t="s">
        <v>101</v>
      </c>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c r="AD328" s="295"/>
      <c r="AE328" s="295"/>
      <c r="AF328" s="295"/>
      <c r="AG328" s="295"/>
      <c r="AH328" s="295"/>
      <c r="AI328" s="295"/>
      <c r="AJ328" s="295"/>
      <c r="AK328" s="295"/>
      <c r="AL328" s="295"/>
      <c r="AM328" s="295"/>
      <c r="AN328" s="295"/>
      <c r="AO328" s="295"/>
      <c r="AP328" s="295"/>
      <c r="AQ328" s="295"/>
      <c r="AR328" s="295"/>
      <c r="AS328" s="295"/>
      <c r="AT328" s="295"/>
      <c r="AU328" s="295"/>
    </row>
    <row r="329" spans="2:50" ht="9" customHeight="1" x14ac:dyDescent="0.2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c r="AD329" s="295"/>
      <c r="AE329" s="295"/>
      <c r="AF329" s="295"/>
      <c r="AG329" s="295"/>
      <c r="AH329" s="295"/>
      <c r="AI329" s="295"/>
      <c r="AJ329" s="295"/>
      <c r="AK329" s="295"/>
      <c r="AL329" s="295"/>
      <c r="AM329" s="295"/>
      <c r="AN329" s="295"/>
      <c r="AO329" s="295"/>
      <c r="AP329" s="295"/>
      <c r="AQ329" s="295"/>
      <c r="AR329" s="295"/>
      <c r="AS329" s="295"/>
      <c r="AT329" s="295"/>
      <c r="AU329" s="295"/>
    </row>
    <row r="330" spans="2:50" ht="9" customHeight="1" x14ac:dyDescent="0.25">
      <c r="D330" s="295" t="s">
        <v>102</v>
      </c>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295"/>
      <c r="AE330" s="295"/>
      <c r="AF330" s="295"/>
      <c r="AG330" s="295"/>
      <c r="AH330" s="295"/>
      <c r="AI330" s="295"/>
      <c r="AJ330" s="295"/>
      <c r="AK330" s="295"/>
      <c r="AL330" s="295"/>
      <c r="AM330" s="295"/>
      <c r="AN330" s="295"/>
      <c r="AO330" s="295"/>
      <c r="AP330" s="295"/>
      <c r="AQ330" s="295"/>
      <c r="AR330" s="295"/>
      <c r="AS330" s="295"/>
      <c r="AT330" s="295"/>
      <c r="AU330" s="295"/>
    </row>
    <row r="331" spans="2:50" ht="9" customHeight="1" x14ac:dyDescent="0.2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c r="AD331" s="295"/>
      <c r="AE331" s="295"/>
      <c r="AF331" s="295"/>
      <c r="AG331" s="295"/>
      <c r="AH331" s="295"/>
      <c r="AI331" s="295"/>
      <c r="AJ331" s="295"/>
      <c r="AK331" s="295"/>
      <c r="AL331" s="295"/>
      <c r="AM331" s="295"/>
      <c r="AN331" s="295"/>
      <c r="AO331" s="295"/>
      <c r="AP331" s="295"/>
      <c r="AQ331" s="295"/>
      <c r="AR331" s="295"/>
      <c r="AS331" s="295"/>
      <c r="AT331" s="295"/>
      <c r="AU331" s="295"/>
    </row>
    <row r="332" spans="2:50" ht="9" customHeight="1" x14ac:dyDescent="0.2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295"/>
      <c r="AF332" s="295"/>
      <c r="AG332" s="295"/>
      <c r="AH332" s="295"/>
      <c r="AI332" s="295"/>
      <c r="AJ332" s="295"/>
      <c r="AK332" s="295"/>
      <c r="AL332" s="295"/>
      <c r="AM332" s="295"/>
      <c r="AN332" s="295"/>
      <c r="AO332" s="295"/>
      <c r="AP332" s="295"/>
      <c r="AQ332" s="295"/>
      <c r="AR332" s="295"/>
      <c r="AS332" s="295"/>
      <c r="AT332" s="295"/>
      <c r="AU332" s="295"/>
    </row>
    <row r="333" spans="2:50" ht="9" customHeight="1" x14ac:dyDescent="0.2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295"/>
      <c r="AF333" s="295"/>
      <c r="AG333" s="295"/>
      <c r="AH333" s="295"/>
      <c r="AI333" s="295"/>
      <c r="AJ333" s="295"/>
      <c r="AK333" s="295"/>
      <c r="AL333" s="295"/>
      <c r="AM333" s="295"/>
      <c r="AN333" s="295"/>
      <c r="AO333" s="295"/>
      <c r="AP333" s="295"/>
      <c r="AQ333" s="295"/>
      <c r="AR333" s="295"/>
      <c r="AS333" s="295"/>
      <c r="AT333" s="295"/>
      <c r="AU333" s="295"/>
    </row>
    <row r="334" spans="2:50" ht="9" customHeight="1" x14ac:dyDescent="0.2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295"/>
      <c r="AF334" s="295"/>
      <c r="AG334" s="295"/>
      <c r="AH334" s="295"/>
      <c r="AI334" s="295"/>
      <c r="AJ334" s="295"/>
      <c r="AK334" s="295"/>
      <c r="AL334" s="295"/>
      <c r="AM334" s="295"/>
      <c r="AN334" s="295"/>
      <c r="AO334" s="295"/>
      <c r="AP334" s="295"/>
      <c r="AQ334" s="295"/>
      <c r="AR334" s="295"/>
      <c r="AS334" s="295"/>
      <c r="AT334" s="295"/>
      <c r="AU334" s="295"/>
    </row>
    <row r="335" spans="2:50" ht="9" customHeight="1" x14ac:dyDescent="0.2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295"/>
      <c r="AE335" s="295"/>
      <c r="AF335" s="295"/>
      <c r="AG335" s="295"/>
      <c r="AH335" s="295"/>
      <c r="AI335" s="295"/>
      <c r="AJ335" s="295"/>
      <c r="AK335" s="295"/>
      <c r="AL335" s="295"/>
      <c r="AM335" s="295"/>
      <c r="AN335" s="295"/>
      <c r="AO335" s="295"/>
      <c r="AP335" s="295"/>
      <c r="AQ335" s="295"/>
      <c r="AR335" s="295"/>
      <c r="AS335" s="295"/>
      <c r="AT335" s="295"/>
      <c r="AU335" s="295"/>
    </row>
    <row r="337" spans="1:50" ht="9" customHeight="1" x14ac:dyDescent="0.25">
      <c r="A337" s="279" t="str">
        <f>$L$94</f>
        <v>Le développement des actions collectives de prévention de la perte d'autonomie de l'ASEPT Bretagne dans le Morbihan</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79"/>
      <c r="AE337" s="279"/>
      <c r="AF337" s="279"/>
      <c r="AG337" s="279"/>
      <c r="AH337" s="279"/>
      <c r="AI337" s="279"/>
      <c r="AJ337" s="279"/>
      <c r="AK337" s="279"/>
      <c r="AL337" s="279"/>
      <c r="AM337" s="279"/>
      <c r="AN337" s="279"/>
      <c r="AO337" s="279"/>
      <c r="AP337" s="279"/>
      <c r="AQ337" s="279"/>
      <c r="AR337" s="279"/>
      <c r="AS337" s="279"/>
      <c r="AT337" s="279"/>
      <c r="AU337" s="279"/>
    </row>
    <row r="338" spans="1:50" ht="9" customHeight="1" x14ac:dyDescent="0.25">
      <c r="A338" s="279"/>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79"/>
      <c r="AE338" s="279"/>
      <c r="AF338" s="279"/>
      <c r="AG338" s="279"/>
      <c r="AH338" s="279"/>
      <c r="AI338" s="279"/>
      <c r="AJ338" s="279"/>
      <c r="AK338" s="279"/>
      <c r="AL338" s="279"/>
      <c r="AM338" s="279"/>
      <c r="AN338" s="279"/>
      <c r="AO338" s="279"/>
      <c r="AP338" s="279"/>
      <c r="AQ338" s="279"/>
      <c r="AR338" s="279"/>
      <c r="AS338" s="279"/>
      <c r="AT338" s="279"/>
      <c r="AU338" s="279"/>
    </row>
    <row r="339" spans="1:50" ht="9" customHeight="1" x14ac:dyDescent="0.25">
      <c r="A339" s="279"/>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c r="AE339" s="279"/>
      <c r="AF339" s="279"/>
      <c r="AG339" s="279"/>
      <c r="AH339" s="279"/>
      <c r="AI339" s="279"/>
      <c r="AJ339" s="279"/>
      <c r="AK339" s="279"/>
      <c r="AL339" s="279"/>
      <c r="AM339" s="279"/>
      <c r="AN339" s="279"/>
      <c r="AO339" s="279"/>
      <c r="AP339" s="279"/>
      <c r="AQ339" s="279"/>
      <c r="AR339" s="279"/>
      <c r="AS339" s="279"/>
      <c r="AT339" s="279"/>
      <c r="AU339" s="279"/>
    </row>
    <row r="340" spans="1:50" ht="9" customHeight="1" x14ac:dyDescent="0.25">
      <c r="D340" s="51"/>
      <c r="E340" s="51"/>
      <c r="F340" s="51"/>
      <c r="G340" s="51"/>
      <c r="H340" s="51"/>
      <c r="I340" s="51"/>
      <c r="J340" s="51"/>
      <c r="K340" s="51"/>
      <c r="L340" s="51"/>
      <c r="M340" s="51"/>
      <c r="N340" s="51"/>
      <c r="O340" s="51"/>
      <c r="P340" s="51"/>
      <c r="Q340" s="51"/>
      <c r="R340" s="58"/>
      <c r="S340" s="51"/>
      <c r="T340" s="51"/>
      <c r="U340" s="51"/>
      <c r="V340" s="51"/>
      <c r="W340" s="51"/>
      <c r="X340" s="51"/>
      <c r="Y340" s="51"/>
      <c r="Z340" s="51"/>
      <c r="AA340" s="51"/>
      <c r="AB340" s="51"/>
      <c r="AC340" s="51"/>
      <c r="AD340" s="51"/>
      <c r="AE340" s="51"/>
      <c r="AF340" s="51"/>
      <c r="AG340" s="51"/>
      <c r="AH340" s="58"/>
      <c r="AI340" s="51"/>
      <c r="AJ340" s="51"/>
      <c r="AK340" s="51"/>
      <c r="AL340" s="51"/>
      <c r="AM340" s="51"/>
      <c r="AN340" s="51"/>
      <c r="AO340" s="51"/>
      <c r="AP340" s="51"/>
      <c r="AQ340" s="51"/>
      <c r="AR340" s="51"/>
      <c r="AS340" s="51"/>
      <c r="AT340" s="51"/>
      <c r="AU340" s="51"/>
    </row>
    <row r="341" spans="1:50" ht="9" customHeight="1" x14ac:dyDescent="0.25">
      <c r="D341" s="280" t="s">
        <v>103</v>
      </c>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c r="AH341" s="280"/>
      <c r="AI341" s="280"/>
      <c r="AJ341" s="280"/>
      <c r="AK341" s="280"/>
      <c r="AL341" s="280"/>
      <c r="AM341" s="280"/>
      <c r="AN341" s="280"/>
      <c r="AO341" s="280"/>
      <c r="AP341" s="280"/>
      <c r="AQ341" s="280"/>
      <c r="AR341" s="280"/>
      <c r="AS341" s="280"/>
      <c r="AT341" s="280"/>
      <c r="AU341" s="280"/>
    </row>
    <row r="342" spans="1:50" ht="9" customHeight="1" x14ac:dyDescent="0.25">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c r="AH342" s="280"/>
      <c r="AI342" s="280"/>
      <c r="AJ342" s="280"/>
      <c r="AK342" s="280"/>
      <c r="AL342" s="280"/>
      <c r="AM342" s="280"/>
      <c r="AN342" s="280"/>
      <c r="AO342" s="280"/>
      <c r="AP342" s="280"/>
      <c r="AQ342" s="280"/>
      <c r="AR342" s="280"/>
      <c r="AS342" s="280"/>
      <c r="AT342" s="280"/>
      <c r="AU342" s="280"/>
    </row>
    <row r="344" spans="1:50" ht="9" customHeight="1" x14ac:dyDescent="0.25">
      <c r="B344" s="239" t="s">
        <v>53</v>
      </c>
      <c r="C344" s="239"/>
      <c r="D344" s="240" t="s">
        <v>107</v>
      </c>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c r="AA344" s="240"/>
      <c r="AB344" s="240"/>
      <c r="AC344" s="240"/>
      <c r="AD344" s="240"/>
      <c r="AE344" s="240"/>
      <c r="AF344" s="240"/>
      <c r="AG344" s="240"/>
      <c r="AH344" s="240"/>
      <c r="AI344" s="240"/>
      <c r="AJ344" s="240"/>
      <c r="AK344" s="240"/>
      <c r="AL344" s="240"/>
      <c r="AM344" s="240"/>
      <c r="AN344" s="240"/>
      <c r="AO344" s="240"/>
      <c r="AP344" s="240"/>
      <c r="AQ344" s="240"/>
      <c r="AR344" s="240"/>
      <c r="AS344" s="240"/>
      <c r="AT344" s="240"/>
      <c r="AU344" s="240"/>
      <c r="AV344" s="240"/>
      <c r="AW344" s="62"/>
      <c r="AX344" s="46"/>
    </row>
    <row r="345" spans="1:50" ht="9" customHeight="1" x14ac:dyDescent="0.25">
      <c r="B345" s="239"/>
      <c r="C345" s="239"/>
      <c r="D345" s="240"/>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c r="AA345" s="240"/>
      <c r="AB345" s="240"/>
      <c r="AC345" s="240"/>
      <c r="AD345" s="240"/>
      <c r="AE345" s="240"/>
      <c r="AF345" s="240"/>
      <c r="AG345" s="240"/>
      <c r="AH345" s="240"/>
      <c r="AI345" s="240"/>
      <c r="AJ345" s="240"/>
      <c r="AK345" s="240"/>
      <c r="AL345" s="240"/>
      <c r="AM345" s="240"/>
      <c r="AN345" s="240"/>
      <c r="AO345" s="240"/>
      <c r="AP345" s="240"/>
      <c r="AQ345" s="240"/>
      <c r="AR345" s="240"/>
      <c r="AS345" s="240"/>
      <c r="AT345" s="240"/>
      <c r="AU345" s="240"/>
      <c r="AV345" s="240"/>
      <c r="AW345" s="62"/>
      <c r="AX345" s="46"/>
    </row>
    <row r="347" spans="1:50" s="21" customFormat="1" ht="9" customHeight="1" x14ac:dyDescent="0.25">
      <c r="A347" s="33"/>
      <c r="B347" s="32"/>
      <c r="C347" s="32"/>
      <c r="D347" s="290" t="s">
        <v>104</v>
      </c>
      <c r="E347" s="290"/>
      <c r="F347" s="290"/>
      <c r="G347" s="290"/>
      <c r="H347" s="290"/>
      <c r="I347" s="290"/>
      <c r="J347" s="290"/>
      <c r="K347" s="290"/>
      <c r="L347" s="290"/>
      <c r="M347" s="32"/>
      <c r="N347" s="291" t="s">
        <v>49</v>
      </c>
      <c r="O347" s="291"/>
      <c r="P347" s="33"/>
      <c r="Q347" s="33"/>
      <c r="R347" s="68">
        <f>VLOOKUP(N347,Liste!A:B,2,FALSE)</f>
        <v>1</v>
      </c>
      <c r="S347" s="32"/>
      <c r="T347" s="290" t="s">
        <v>106</v>
      </c>
      <c r="U347" s="290"/>
      <c r="V347" s="290"/>
      <c r="W347" s="290"/>
      <c r="X347" s="290"/>
      <c r="Y347" s="290"/>
      <c r="Z347" s="290"/>
      <c r="AA347" s="290"/>
      <c r="AB347" s="290"/>
      <c r="AC347" s="32"/>
      <c r="AD347" s="291" t="s">
        <v>50</v>
      </c>
      <c r="AE347" s="291"/>
      <c r="AF347" s="33"/>
      <c r="AG347" s="33"/>
      <c r="AH347" s="68">
        <f>VLOOKUP(AD347,Liste!A:B,2,FALSE)</f>
        <v>0</v>
      </c>
      <c r="AI347" s="32"/>
      <c r="AJ347" s="293" t="s">
        <v>110</v>
      </c>
      <c r="AK347" s="293"/>
      <c r="AL347" s="293"/>
      <c r="AM347" s="293"/>
      <c r="AN347" s="293"/>
      <c r="AO347" s="293"/>
      <c r="AP347" s="293"/>
      <c r="AQ347" s="293"/>
      <c r="AR347" s="293"/>
      <c r="AS347" s="32"/>
      <c r="AT347" s="291" t="s">
        <v>50</v>
      </c>
      <c r="AU347" s="291"/>
      <c r="AV347" s="33"/>
      <c r="AW347" s="68">
        <f>VLOOKUP(AT347,Liste!A:B,2,FALSE)</f>
        <v>0</v>
      </c>
      <c r="AX347" s="33"/>
    </row>
    <row r="348" spans="1:50" s="21" customFormat="1" ht="9" customHeight="1" x14ac:dyDescent="0.25">
      <c r="A348" s="33"/>
      <c r="B348" s="32"/>
      <c r="C348" s="32"/>
      <c r="D348" s="290"/>
      <c r="E348" s="290"/>
      <c r="F348" s="290"/>
      <c r="G348" s="290"/>
      <c r="H348" s="290"/>
      <c r="I348" s="290"/>
      <c r="J348" s="290"/>
      <c r="K348" s="290"/>
      <c r="L348" s="290"/>
      <c r="M348" s="32"/>
      <c r="N348" s="291"/>
      <c r="O348" s="291"/>
      <c r="P348" s="33"/>
      <c r="Q348" s="33"/>
      <c r="R348" s="69"/>
      <c r="S348" s="32"/>
      <c r="T348" s="290"/>
      <c r="U348" s="290"/>
      <c r="V348" s="290"/>
      <c r="W348" s="290"/>
      <c r="X348" s="290"/>
      <c r="Y348" s="290"/>
      <c r="Z348" s="290"/>
      <c r="AA348" s="290"/>
      <c r="AB348" s="290"/>
      <c r="AC348" s="32"/>
      <c r="AD348" s="291"/>
      <c r="AE348" s="291"/>
      <c r="AF348" s="33"/>
      <c r="AG348" s="33"/>
      <c r="AH348" s="69"/>
      <c r="AI348" s="32"/>
      <c r="AJ348" s="293"/>
      <c r="AK348" s="293"/>
      <c r="AL348" s="293"/>
      <c r="AM348" s="293"/>
      <c r="AN348" s="293"/>
      <c r="AO348" s="293"/>
      <c r="AP348" s="293"/>
      <c r="AQ348" s="293"/>
      <c r="AR348" s="293"/>
      <c r="AS348" s="32"/>
      <c r="AT348" s="291"/>
      <c r="AU348" s="291"/>
      <c r="AV348" s="33"/>
      <c r="AW348" s="69"/>
      <c r="AX348" s="33"/>
    </row>
    <row r="350" spans="1:50" s="21" customFormat="1" ht="9" customHeight="1" x14ac:dyDescent="0.25">
      <c r="A350" s="33"/>
      <c r="B350" s="32"/>
      <c r="C350" s="32"/>
      <c r="D350" s="290" t="s">
        <v>105</v>
      </c>
      <c r="E350" s="290"/>
      <c r="F350" s="290"/>
      <c r="G350" s="290"/>
      <c r="H350" s="290"/>
      <c r="I350" s="290"/>
      <c r="J350" s="290"/>
      <c r="K350" s="290"/>
      <c r="L350" s="290"/>
      <c r="M350" s="32"/>
      <c r="N350" s="291" t="s">
        <v>49</v>
      </c>
      <c r="O350" s="291"/>
      <c r="P350" s="33"/>
      <c r="Q350" s="33"/>
      <c r="R350" s="68">
        <f>VLOOKUP(N350,Liste!A:B,2,FALSE)</f>
        <v>1</v>
      </c>
      <c r="S350" s="32"/>
      <c r="T350" s="290" t="s">
        <v>108</v>
      </c>
      <c r="U350" s="290"/>
      <c r="V350" s="290"/>
      <c r="W350" s="290"/>
      <c r="X350" s="290"/>
      <c r="Y350" s="290"/>
      <c r="Z350" s="290"/>
      <c r="AA350" s="290"/>
      <c r="AB350" s="290"/>
      <c r="AC350" s="32"/>
      <c r="AD350" s="291" t="s">
        <v>49</v>
      </c>
      <c r="AE350" s="291"/>
      <c r="AF350" s="33"/>
      <c r="AG350" s="33"/>
      <c r="AH350" s="68">
        <f>VLOOKUP(AD350,Liste!A:B,2,FALSE)</f>
        <v>1</v>
      </c>
      <c r="AI350" s="32"/>
      <c r="AJ350" s="290" t="s">
        <v>109</v>
      </c>
      <c r="AK350" s="290"/>
      <c r="AL350" s="290"/>
      <c r="AM350" s="290"/>
      <c r="AN350" s="290"/>
      <c r="AO350" s="290"/>
      <c r="AP350" s="290"/>
      <c r="AQ350" s="290"/>
      <c r="AR350" s="290"/>
      <c r="AS350" s="32"/>
      <c r="AT350" s="291" t="s">
        <v>49</v>
      </c>
      <c r="AU350" s="291"/>
      <c r="AV350" s="33"/>
      <c r="AW350" s="68">
        <f>VLOOKUP(AT350,Liste!A:B,2,FALSE)</f>
        <v>1</v>
      </c>
      <c r="AX350" s="33"/>
    </row>
    <row r="351" spans="1:50" s="21" customFormat="1" ht="9" customHeight="1" x14ac:dyDescent="0.25">
      <c r="A351" s="33"/>
      <c r="B351" s="32"/>
      <c r="C351" s="32"/>
      <c r="D351" s="290"/>
      <c r="E351" s="290"/>
      <c r="F351" s="290"/>
      <c r="G351" s="290"/>
      <c r="H351" s="290"/>
      <c r="I351" s="290"/>
      <c r="J351" s="290"/>
      <c r="K351" s="290"/>
      <c r="L351" s="290"/>
      <c r="M351" s="32"/>
      <c r="N351" s="291"/>
      <c r="O351" s="291"/>
      <c r="P351" s="33"/>
      <c r="Q351" s="33"/>
      <c r="R351" s="69"/>
      <c r="S351" s="32"/>
      <c r="T351" s="290"/>
      <c r="U351" s="290"/>
      <c r="V351" s="290"/>
      <c r="W351" s="290"/>
      <c r="X351" s="290"/>
      <c r="Y351" s="290"/>
      <c r="Z351" s="290"/>
      <c r="AA351" s="290"/>
      <c r="AB351" s="290"/>
      <c r="AC351" s="32"/>
      <c r="AD351" s="291"/>
      <c r="AE351" s="291"/>
      <c r="AF351" s="33"/>
      <c r="AG351" s="33"/>
      <c r="AH351" s="69"/>
      <c r="AI351" s="32"/>
      <c r="AJ351" s="290"/>
      <c r="AK351" s="290"/>
      <c r="AL351" s="290"/>
      <c r="AM351" s="290"/>
      <c r="AN351" s="290"/>
      <c r="AO351" s="290"/>
      <c r="AP351" s="290"/>
      <c r="AQ351" s="290"/>
      <c r="AR351" s="290"/>
      <c r="AS351" s="32"/>
      <c r="AT351" s="291"/>
      <c r="AU351" s="291"/>
      <c r="AV351" s="33"/>
      <c r="AW351" s="69"/>
      <c r="AX351" s="33"/>
    </row>
    <row r="353" spans="1:50" s="21" customFormat="1" ht="9" customHeight="1" x14ac:dyDescent="0.25">
      <c r="A353" s="33"/>
      <c r="B353" s="32"/>
      <c r="C353" s="32"/>
      <c r="D353" s="290" t="s">
        <v>111</v>
      </c>
      <c r="E353" s="290"/>
      <c r="F353" s="290"/>
      <c r="G353" s="290"/>
      <c r="H353" s="290"/>
      <c r="I353" s="290"/>
      <c r="J353" s="290"/>
      <c r="K353" s="290"/>
      <c r="L353" s="290"/>
      <c r="M353" s="32"/>
      <c r="N353" s="291" t="s">
        <v>50</v>
      </c>
      <c r="O353" s="291"/>
      <c r="P353" s="33"/>
      <c r="Q353" s="33"/>
      <c r="R353" s="68">
        <f>VLOOKUP(N353,Liste!A:B,2,FALSE)</f>
        <v>0</v>
      </c>
      <c r="S353" s="32"/>
      <c r="T353" s="293" t="s">
        <v>123</v>
      </c>
      <c r="U353" s="293"/>
      <c r="V353" s="293"/>
      <c r="W353" s="293"/>
      <c r="X353" s="293"/>
      <c r="Y353" s="293"/>
      <c r="Z353" s="293"/>
      <c r="AA353" s="293"/>
      <c r="AB353" s="293"/>
      <c r="AC353" s="32"/>
      <c r="AD353" s="291" t="s">
        <v>50</v>
      </c>
      <c r="AE353" s="291"/>
      <c r="AF353" s="33"/>
      <c r="AG353" s="33"/>
      <c r="AH353" s="68">
        <f>VLOOKUP(AD353,Liste!A:B,2,FALSE)</f>
        <v>0</v>
      </c>
      <c r="AI353" s="32"/>
      <c r="AJ353" s="290" t="s">
        <v>112</v>
      </c>
      <c r="AK353" s="290"/>
      <c r="AL353" s="290"/>
      <c r="AM353" s="290"/>
      <c r="AN353" s="290"/>
      <c r="AO353" s="290"/>
      <c r="AP353" s="290"/>
      <c r="AQ353" s="290"/>
      <c r="AR353" s="290"/>
      <c r="AS353" s="32"/>
      <c r="AT353" s="291" t="s">
        <v>50</v>
      </c>
      <c r="AU353" s="291"/>
      <c r="AV353" s="33"/>
      <c r="AW353" s="68">
        <f>VLOOKUP(AT353,Liste!A:B,2,FALSE)</f>
        <v>0</v>
      </c>
      <c r="AX353" s="33"/>
    </row>
    <row r="354" spans="1:50" s="21" customFormat="1" ht="9" customHeight="1" x14ac:dyDescent="0.25">
      <c r="A354" s="33"/>
      <c r="B354" s="32"/>
      <c r="C354" s="32"/>
      <c r="D354" s="290"/>
      <c r="E354" s="290"/>
      <c r="F354" s="290"/>
      <c r="G354" s="290"/>
      <c r="H354" s="290"/>
      <c r="I354" s="290"/>
      <c r="J354" s="290"/>
      <c r="K354" s="290"/>
      <c r="L354" s="290"/>
      <c r="M354" s="32"/>
      <c r="N354" s="291"/>
      <c r="O354" s="291"/>
      <c r="P354" s="33"/>
      <c r="Q354" s="33"/>
      <c r="R354" s="69"/>
      <c r="S354" s="32"/>
      <c r="T354" s="293"/>
      <c r="U354" s="293"/>
      <c r="V354" s="293"/>
      <c r="W354" s="293"/>
      <c r="X354" s="293"/>
      <c r="Y354" s="293"/>
      <c r="Z354" s="293"/>
      <c r="AA354" s="293"/>
      <c r="AB354" s="293"/>
      <c r="AC354" s="32"/>
      <c r="AD354" s="291"/>
      <c r="AE354" s="291"/>
      <c r="AF354" s="33"/>
      <c r="AG354" s="33"/>
      <c r="AH354" s="69"/>
      <c r="AI354" s="32"/>
      <c r="AJ354" s="290"/>
      <c r="AK354" s="290"/>
      <c r="AL354" s="290"/>
      <c r="AM354" s="290"/>
      <c r="AN354" s="290"/>
      <c r="AO354" s="290"/>
      <c r="AP354" s="290"/>
      <c r="AQ354" s="290"/>
      <c r="AR354" s="290"/>
      <c r="AS354" s="32"/>
      <c r="AT354" s="291"/>
      <c r="AU354" s="291"/>
      <c r="AV354" s="33"/>
      <c r="AW354" s="69"/>
      <c r="AX354" s="33"/>
    </row>
    <row r="356" spans="1:50" s="21" customFormat="1" ht="9" customHeight="1" x14ac:dyDescent="0.25">
      <c r="A356" s="33"/>
      <c r="B356" s="32"/>
      <c r="C356" s="32"/>
      <c r="D356" s="290" t="s">
        <v>124</v>
      </c>
      <c r="E356" s="290"/>
      <c r="F356" s="290"/>
      <c r="G356" s="290"/>
      <c r="H356" s="290"/>
      <c r="I356" s="290"/>
      <c r="J356" s="290"/>
      <c r="K356" s="290"/>
      <c r="L356" s="290"/>
      <c r="M356" s="32"/>
      <c r="N356" s="291" t="s">
        <v>49</v>
      </c>
      <c r="O356" s="291"/>
      <c r="P356" s="33"/>
      <c r="Q356" s="33"/>
      <c r="R356" s="68">
        <f>VLOOKUP(N356,Liste!A:B,2,FALSE)</f>
        <v>1</v>
      </c>
      <c r="S356" s="32"/>
      <c r="T356" s="293" t="s">
        <v>130</v>
      </c>
      <c r="U356" s="293"/>
      <c r="V356" s="293"/>
      <c r="W356" s="293"/>
      <c r="X356" s="293"/>
      <c r="Y356" s="293"/>
      <c r="Z356" s="293"/>
      <c r="AA356" s="293"/>
      <c r="AB356" s="293"/>
      <c r="AC356" s="32"/>
      <c r="AD356" s="291" t="s">
        <v>49</v>
      </c>
      <c r="AE356" s="291"/>
      <c r="AF356" s="33"/>
      <c r="AG356" s="33"/>
      <c r="AH356" s="68">
        <f>VLOOKUP(AD356,Liste!A:B,2,FALSE)</f>
        <v>1</v>
      </c>
      <c r="AI356" s="32"/>
      <c r="AJ356" s="290" t="s">
        <v>125</v>
      </c>
      <c r="AK356" s="290"/>
      <c r="AL356" s="290"/>
      <c r="AM356" s="290"/>
      <c r="AN356" s="290"/>
      <c r="AO356" s="290"/>
      <c r="AP356" s="290"/>
      <c r="AQ356" s="290"/>
      <c r="AR356" s="290"/>
      <c r="AS356" s="32"/>
      <c r="AT356" s="291" t="s">
        <v>50</v>
      </c>
      <c r="AU356" s="291"/>
      <c r="AV356" s="33"/>
      <c r="AW356" s="68">
        <f>VLOOKUP(AT356,Liste!A:B,2,FALSE)</f>
        <v>0</v>
      </c>
      <c r="AX356" s="33"/>
    </row>
    <row r="357" spans="1:50" s="21" customFormat="1" ht="9" customHeight="1" x14ac:dyDescent="0.25">
      <c r="A357" s="33"/>
      <c r="B357" s="32"/>
      <c r="C357" s="32"/>
      <c r="D357" s="290"/>
      <c r="E357" s="290"/>
      <c r="F357" s="290"/>
      <c r="G357" s="290"/>
      <c r="H357" s="290"/>
      <c r="I357" s="290"/>
      <c r="J357" s="290"/>
      <c r="K357" s="290"/>
      <c r="L357" s="290"/>
      <c r="M357" s="32"/>
      <c r="N357" s="291"/>
      <c r="O357" s="291"/>
      <c r="P357" s="33"/>
      <c r="Q357" s="33"/>
      <c r="R357" s="69"/>
      <c r="S357" s="32"/>
      <c r="T357" s="293"/>
      <c r="U357" s="293"/>
      <c r="V357" s="293"/>
      <c r="W357" s="293"/>
      <c r="X357" s="293"/>
      <c r="Y357" s="293"/>
      <c r="Z357" s="293"/>
      <c r="AA357" s="293"/>
      <c r="AB357" s="293"/>
      <c r="AC357" s="32"/>
      <c r="AD357" s="291"/>
      <c r="AE357" s="291"/>
      <c r="AF357" s="33"/>
      <c r="AG357" s="33"/>
      <c r="AH357" s="69"/>
      <c r="AI357" s="32"/>
      <c r="AJ357" s="290"/>
      <c r="AK357" s="290"/>
      <c r="AL357" s="290"/>
      <c r="AM357" s="290"/>
      <c r="AN357" s="290"/>
      <c r="AO357" s="290"/>
      <c r="AP357" s="290"/>
      <c r="AQ357" s="290"/>
      <c r="AR357" s="290"/>
      <c r="AS357" s="32"/>
      <c r="AT357" s="291"/>
      <c r="AU357" s="291"/>
      <c r="AV357" s="33"/>
      <c r="AW357" s="69"/>
      <c r="AX357" s="33"/>
    </row>
    <row r="359" spans="1:50" s="21" customFormat="1" ht="9" customHeight="1" x14ac:dyDescent="0.25">
      <c r="A359" s="33"/>
      <c r="B359" s="32"/>
      <c r="C359" s="32"/>
      <c r="D359" s="290" t="s">
        <v>116</v>
      </c>
      <c r="E359" s="290"/>
      <c r="F359" s="290"/>
      <c r="G359" s="290"/>
      <c r="H359" s="290"/>
      <c r="I359" s="290"/>
      <c r="J359" s="290"/>
      <c r="K359" s="290"/>
      <c r="L359" s="290"/>
      <c r="M359" s="32"/>
      <c r="N359" s="291" t="s">
        <v>50</v>
      </c>
      <c r="O359" s="291"/>
      <c r="P359" s="33"/>
      <c r="Q359" s="33"/>
      <c r="R359" s="68">
        <f>VLOOKUP(N359,Liste!A:B,2,FALSE)</f>
        <v>0</v>
      </c>
      <c r="S359" s="32"/>
      <c r="T359" s="290" t="s">
        <v>115</v>
      </c>
      <c r="U359" s="290"/>
      <c r="V359" s="290"/>
      <c r="W359" s="290"/>
      <c r="X359" s="290"/>
      <c r="Y359" s="290"/>
      <c r="Z359" s="290"/>
      <c r="AA359" s="290"/>
      <c r="AB359" s="290"/>
      <c r="AC359" s="32"/>
      <c r="AD359" s="291" t="s">
        <v>49</v>
      </c>
      <c r="AE359" s="291"/>
      <c r="AF359" s="33"/>
      <c r="AG359" s="33"/>
      <c r="AH359" s="68">
        <f>VLOOKUP(AD359,Liste!A:B,2,FALSE)</f>
        <v>1</v>
      </c>
      <c r="AI359" s="32"/>
      <c r="AJ359" s="290" t="s">
        <v>118</v>
      </c>
      <c r="AK359" s="290"/>
      <c r="AL359" s="290"/>
      <c r="AM359" s="290"/>
      <c r="AN359" s="290"/>
      <c r="AO359" s="290"/>
      <c r="AP359" s="290"/>
      <c r="AQ359" s="290"/>
      <c r="AR359" s="290"/>
      <c r="AS359" s="32"/>
      <c r="AT359" s="291" t="s">
        <v>50</v>
      </c>
      <c r="AU359" s="291"/>
      <c r="AV359" s="33"/>
      <c r="AW359" s="68">
        <f>VLOOKUP(AT359,Liste!A:B,2,FALSE)</f>
        <v>0</v>
      </c>
      <c r="AX359" s="33"/>
    </row>
    <row r="360" spans="1:50" s="21" customFormat="1" ht="9" customHeight="1" x14ac:dyDescent="0.25">
      <c r="A360" s="33"/>
      <c r="B360" s="32"/>
      <c r="C360" s="32"/>
      <c r="D360" s="290"/>
      <c r="E360" s="290"/>
      <c r="F360" s="290"/>
      <c r="G360" s="290"/>
      <c r="H360" s="290"/>
      <c r="I360" s="290"/>
      <c r="J360" s="290"/>
      <c r="K360" s="290"/>
      <c r="L360" s="290"/>
      <c r="M360" s="32"/>
      <c r="N360" s="291"/>
      <c r="O360" s="291"/>
      <c r="P360" s="33"/>
      <c r="Q360" s="33"/>
      <c r="R360" s="69"/>
      <c r="S360" s="32"/>
      <c r="T360" s="290"/>
      <c r="U360" s="290"/>
      <c r="V360" s="290"/>
      <c r="W360" s="290"/>
      <c r="X360" s="290"/>
      <c r="Y360" s="290"/>
      <c r="Z360" s="290"/>
      <c r="AA360" s="290"/>
      <c r="AB360" s="290"/>
      <c r="AC360" s="32"/>
      <c r="AD360" s="291"/>
      <c r="AE360" s="291"/>
      <c r="AF360" s="33"/>
      <c r="AG360" s="33"/>
      <c r="AH360" s="69"/>
      <c r="AI360" s="32"/>
      <c r="AJ360" s="290"/>
      <c r="AK360" s="290"/>
      <c r="AL360" s="290"/>
      <c r="AM360" s="290"/>
      <c r="AN360" s="290"/>
      <c r="AO360" s="290"/>
      <c r="AP360" s="290"/>
      <c r="AQ360" s="290"/>
      <c r="AR360" s="290"/>
      <c r="AS360" s="32"/>
      <c r="AT360" s="291"/>
      <c r="AU360" s="291"/>
      <c r="AV360" s="33"/>
      <c r="AW360" s="69"/>
      <c r="AX360" s="33"/>
    </row>
    <row r="362" spans="1:50" s="21" customFormat="1" ht="9" customHeight="1" x14ac:dyDescent="0.25">
      <c r="A362" s="33"/>
      <c r="B362" s="32"/>
      <c r="C362" s="32"/>
      <c r="D362" s="290" t="s">
        <v>113</v>
      </c>
      <c r="E362" s="290"/>
      <c r="F362" s="290"/>
      <c r="G362" s="290"/>
      <c r="H362" s="290"/>
      <c r="I362" s="290"/>
      <c r="J362" s="290"/>
      <c r="K362" s="290"/>
      <c r="L362" s="290"/>
      <c r="M362" s="32"/>
      <c r="N362" s="292" t="s">
        <v>114</v>
      </c>
      <c r="O362" s="292"/>
      <c r="P362" s="292"/>
      <c r="Q362" s="292"/>
      <c r="R362" s="292"/>
      <c r="S362" s="292"/>
      <c r="T362" s="292"/>
      <c r="U362" s="292"/>
      <c r="V362" s="292"/>
      <c r="W362" s="292"/>
      <c r="X362" s="292"/>
      <c r="Y362" s="292"/>
      <c r="Z362" s="292"/>
      <c r="AA362" s="292"/>
      <c r="AB362" s="292"/>
      <c r="AC362" s="292"/>
      <c r="AD362" s="292"/>
      <c r="AE362" s="292"/>
      <c r="AF362" s="292"/>
      <c r="AG362" s="292"/>
      <c r="AH362" s="292"/>
      <c r="AI362" s="292"/>
      <c r="AJ362" s="292"/>
      <c r="AK362" s="292"/>
      <c r="AL362" s="292"/>
      <c r="AM362" s="292"/>
      <c r="AN362" s="292"/>
      <c r="AO362" s="292"/>
      <c r="AP362" s="292"/>
      <c r="AQ362" s="292"/>
      <c r="AR362" s="292"/>
      <c r="AS362" s="292"/>
      <c r="AT362" s="292"/>
      <c r="AU362" s="292"/>
      <c r="AV362" s="33"/>
      <c r="AW362" s="68"/>
      <c r="AX362" s="33"/>
    </row>
    <row r="363" spans="1:50" s="21" customFormat="1" ht="9" customHeight="1" x14ac:dyDescent="0.25">
      <c r="A363" s="33"/>
      <c r="B363" s="32"/>
      <c r="C363" s="32"/>
      <c r="D363" s="290"/>
      <c r="E363" s="290"/>
      <c r="F363" s="290"/>
      <c r="G363" s="290"/>
      <c r="H363" s="290"/>
      <c r="I363" s="290"/>
      <c r="J363" s="290"/>
      <c r="K363" s="290"/>
      <c r="L363" s="290"/>
      <c r="M363" s="32"/>
      <c r="N363" s="292"/>
      <c r="O363" s="292"/>
      <c r="P363" s="292"/>
      <c r="Q363" s="292"/>
      <c r="R363" s="292"/>
      <c r="S363" s="292"/>
      <c r="T363" s="292"/>
      <c r="U363" s="292"/>
      <c r="V363" s="292"/>
      <c r="W363" s="292"/>
      <c r="X363" s="292"/>
      <c r="Y363" s="292"/>
      <c r="Z363" s="292"/>
      <c r="AA363" s="292"/>
      <c r="AB363" s="292"/>
      <c r="AC363" s="292"/>
      <c r="AD363" s="292"/>
      <c r="AE363" s="292"/>
      <c r="AF363" s="292"/>
      <c r="AG363" s="292"/>
      <c r="AH363" s="292"/>
      <c r="AI363" s="292"/>
      <c r="AJ363" s="292"/>
      <c r="AK363" s="292"/>
      <c r="AL363" s="292"/>
      <c r="AM363" s="292"/>
      <c r="AN363" s="292"/>
      <c r="AO363" s="292"/>
      <c r="AP363" s="292"/>
      <c r="AQ363" s="292"/>
      <c r="AR363" s="292"/>
      <c r="AS363" s="292"/>
      <c r="AT363" s="292"/>
      <c r="AU363" s="292"/>
      <c r="AV363" s="33"/>
      <c r="AW363" s="69"/>
      <c r="AX363" s="33"/>
    </row>
    <row r="364" spans="1:50" ht="9" customHeight="1" x14ac:dyDescent="0.25">
      <c r="N364" s="292"/>
      <c r="O364" s="292"/>
      <c r="P364" s="292"/>
      <c r="Q364" s="292"/>
      <c r="R364" s="292"/>
      <c r="S364" s="292"/>
      <c r="T364" s="292"/>
      <c r="U364" s="292"/>
      <c r="V364" s="292"/>
      <c r="W364" s="292"/>
      <c r="X364" s="292"/>
      <c r="Y364" s="292"/>
      <c r="Z364" s="292"/>
      <c r="AA364" s="292"/>
      <c r="AB364" s="292"/>
      <c r="AC364" s="292"/>
      <c r="AD364" s="292"/>
      <c r="AE364" s="292"/>
      <c r="AF364" s="292"/>
      <c r="AG364" s="292"/>
      <c r="AH364" s="292"/>
      <c r="AI364" s="292"/>
      <c r="AJ364" s="292"/>
      <c r="AK364" s="292"/>
      <c r="AL364" s="292"/>
      <c r="AM364" s="292"/>
      <c r="AN364" s="292"/>
      <c r="AO364" s="292"/>
      <c r="AP364" s="292"/>
      <c r="AQ364" s="292"/>
      <c r="AR364" s="292"/>
      <c r="AS364" s="292"/>
      <c r="AT364" s="292"/>
      <c r="AU364" s="292"/>
    </row>
    <row r="365" spans="1:50" ht="9" customHeight="1" x14ac:dyDescent="0.25">
      <c r="N365" s="292"/>
      <c r="O365" s="292"/>
      <c r="P365" s="292"/>
      <c r="Q365" s="292"/>
      <c r="R365" s="292"/>
      <c r="S365" s="292"/>
      <c r="T365" s="292"/>
      <c r="U365" s="292"/>
      <c r="V365" s="292"/>
      <c r="W365" s="292"/>
      <c r="X365" s="292"/>
      <c r="Y365" s="292"/>
      <c r="Z365" s="292"/>
      <c r="AA365" s="292"/>
      <c r="AB365" s="292"/>
      <c r="AC365" s="292"/>
      <c r="AD365" s="292"/>
      <c r="AE365" s="292"/>
      <c r="AF365" s="292"/>
      <c r="AG365" s="292"/>
      <c r="AH365" s="292"/>
      <c r="AI365" s="292"/>
      <c r="AJ365" s="292"/>
      <c r="AK365" s="292"/>
      <c r="AL365" s="292"/>
      <c r="AM365" s="292"/>
      <c r="AN365" s="292"/>
      <c r="AO365" s="292"/>
      <c r="AP365" s="292"/>
      <c r="AQ365" s="292"/>
      <c r="AR365" s="292"/>
      <c r="AS365" s="292"/>
      <c r="AT365" s="292"/>
      <c r="AU365" s="292"/>
    </row>
    <row r="367" spans="1:50" ht="9" customHeight="1" x14ac:dyDescent="0.25">
      <c r="B367" s="239" t="s">
        <v>53</v>
      </c>
      <c r="C367" s="239"/>
      <c r="D367" s="240" t="s">
        <v>121</v>
      </c>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c r="AA367" s="240"/>
      <c r="AB367" s="240"/>
      <c r="AC367" s="240"/>
      <c r="AD367" s="240"/>
      <c r="AE367" s="240"/>
      <c r="AF367" s="240"/>
      <c r="AG367" s="240"/>
      <c r="AH367" s="240"/>
      <c r="AI367" s="240"/>
      <c r="AJ367" s="240"/>
      <c r="AK367" s="240"/>
      <c r="AL367" s="240"/>
      <c r="AM367" s="240"/>
      <c r="AN367" s="240"/>
      <c r="AO367" s="240"/>
      <c r="AP367" s="240"/>
      <c r="AQ367" s="240"/>
      <c r="AR367" s="240"/>
      <c r="AS367" s="240"/>
      <c r="AT367" s="240"/>
      <c r="AU367" s="240"/>
      <c r="AV367" s="240"/>
      <c r="AW367" s="62"/>
      <c r="AX367" s="46"/>
    </row>
    <row r="368" spans="1:50" ht="9" customHeight="1" x14ac:dyDescent="0.25">
      <c r="B368" s="239"/>
      <c r="C368" s="239"/>
      <c r="D368" s="240"/>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c r="AA368" s="240"/>
      <c r="AB368" s="240"/>
      <c r="AC368" s="240"/>
      <c r="AD368" s="240"/>
      <c r="AE368" s="240"/>
      <c r="AF368" s="240"/>
      <c r="AG368" s="240"/>
      <c r="AH368" s="240"/>
      <c r="AI368" s="240"/>
      <c r="AJ368" s="240"/>
      <c r="AK368" s="240"/>
      <c r="AL368" s="240"/>
      <c r="AM368" s="240"/>
      <c r="AN368" s="240"/>
      <c r="AO368" s="240"/>
      <c r="AP368" s="240"/>
      <c r="AQ368" s="240"/>
      <c r="AR368" s="240"/>
      <c r="AS368" s="240"/>
      <c r="AT368" s="240"/>
      <c r="AU368" s="240"/>
      <c r="AV368" s="240"/>
      <c r="AW368" s="62"/>
      <c r="AX368" s="46"/>
    </row>
    <row r="369" spans="1:50" s="21" customFormat="1" ht="9" customHeight="1" x14ac:dyDescent="0.25">
      <c r="A369" s="33"/>
      <c r="B369" s="32"/>
      <c r="C369" s="32"/>
      <c r="D369" s="290" t="s">
        <v>29</v>
      </c>
      <c r="E369" s="290"/>
      <c r="F369" s="290"/>
      <c r="G369" s="290"/>
      <c r="H369" s="290"/>
      <c r="I369" s="290"/>
      <c r="J369" s="290"/>
      <c r="K369" s="290"/>
      <c r="L369" s="290"/>
      <c r="M369" s="32"/>
      <c r="N369" s="291" t="s">
        <v>49</v>
      </c>
      <c r="O369" s="291"/>
      <c r="P369" s="33"/>
      <c r="Q369" s="33"/>
      <c r="R369" s="68">
        <f>VLOOKUP(N369,Liste!A:B,2,FALSE)</f>
        <v>1</v>
      </c>
      <c r="S369" s="32"/>
      <c r="T369" s="290" t="s">
        <v>122</v>
      </c>
      <c r="U369" s="290"/>
      <c r="V369" s="290"/>
      <c r="W369" s="290"/>
      <c r="X369" s="290"/>
      <c r="Y369" s="290"/>
      <c r="Z369" s="290"/>
      <c r="AA369" s="290"/>
      <c r="AB369" s="290"/>
      <c r="AC369" s="32"/>
      <c r="AD369" s="291" t="s">
        <v>49</v>
      </c>
      <c r="AE369" s="291"/>
      <c r="AF369" s="33"/>
      <c r="AG369" s="33"/>
      <c r="AH369" s="68">
        <f>VLOOKUP(AD369,Liste!A:B,2,FALSE)</f>
        <v>1</v>
      </c>
      <c r="AI369" s="32"/>
      <c r="AJ369" s="290" t="s">
        <v>31</v>
      </c>
      <c r="AK369" s="290"/>
      <c r="AL369" s="290"/>
      <c r="AM369" s="290"/>
      <c r="AN369" s="290"/>
      <c r="AO369" s="290"/>
      <c r="AP369" s="290"/>
      <c r="AQ369" s="290"/>
      <c r="AR369" s="290"/>
      <c r="AS369" s="32"/>
      <c r="AT369" s="291" t="s">
        <v>49</v>
      </c>
      <c r="AU369" s="291"/>
      <c r="AV369" s="33"/>
      <c r="AW369" s="68">
        <f>VLOOKUP(AT369,Liste!A:B,2,FALSE)</f>
        <v>1</v>
      </c>
      <c r="AX369" s="33"/>
    </row>
    <row r="370" spans="1:50" s="21" customFormat="1" ht="9" customHeight="1" x14ac:dyDescent="0.25">
      <c r="A370" s="33"/>
      <c r="B370" s="32"/>
      <c r="C370" s="32"/>
      <c r="D370" s="290"/>
      <c r="E370" s="290"/>
      <c r="F370" s="290"/>
      <c r="G370" s="290"/>
      <c r="H370" s="290"/>
      <c r="I370" s="290"/>
      <c r="J370" s="290"/>
      <c r="K370" s="290"/>
      <c r="L370" s="290"/>
      <c r="M370" s="32"/>
      <c r="N370" s="291"/>
      <c r="O370" s="291"/>
      <c r="P370" s="33"/>
      <c r="Q370" s="33"/>
      <c r="R370" s="69"/>
      <c r="S370" s="32"/>
      <c r="T370" s="290"/>
      <c r="U370" s="290"/>
      <c r="V370" s="290"/>
      <c r="W370" s="290"/>
      <c r="X370" s="290"/>
      <c r="Y370" s="290"/>
      <c r="Z370" s="290"/>
      <c r="AA370" s="290"/>
      <c r="AB370" s="290"/>
      <c r="AC370" s="32"/>
      <c r="AD370" s="291"/>
      <c r="AE370" s="291"/>
      <c r="AF370" s="33"/>
      <c r="AG370" s="33"/>
      <c r="AH370" s="69"/>
      <c r="AI370" s="32"/>
      <c r="AJ370" s="290"/>
      <c r="AK370" s="290"/>
      <c r="AL370" s="290"/>
      <c r="AM370" s="290"/>
      <c r="AN370" s="290"/>
      <c r="AO370" s="290"/>
      <c r="AP370" s="290"/>
      <c r="AQ370" s="290"/>
      <c r="AR370" s="290"/>
      <c r="AS370" s="32"/>
      <c r="AT370" s="291"/>
      <c r="AU370" s="291"/>
      <c r="AV370" s="33"/>
      <c r="AW370" s="69"/>
      <c r="AX370" s="33"/>
    </row>
    <row r="373" spans="1:50" ht="9" customHeight="1" x14ac:dyDescent="0.25">
      <c r="B373" s="239" t="s">
        <v>53</v>
      </c>
      <c r="C373" s="239"/>
      <c r="D373" s="240" t="s">
        <v>119</v>
      </c>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c r="AA373" s="240"/>
      <c r="AB373" s="240"/>
      <c r="AC373" s="240"/>
      <c r="AD373" s="240"/>
      <c r="AE373" s="240"/>
      <c r="AF373" s="240"/>
      <c r="AG373" s="240"/>
      <c r="AH373" s="240"/>
      <c r="AI373" s="240"/>
      <c r="AJ373" s="240"/>
      <c r="AK373" s="240"/>
      <c r="AL373" s="240"/>
      <c r="AM373" s="240"/>
      <c r="AN373" s="240"/>
      <c r="AO373" s="240"/>
      <c r="AP373" s="240"/>
      <c r="AQ373" s="240"/>
      <c r="AR373" s="240"/>
      <c r="AS373" s="240"/>
      <c r="AT373" s="240"/>
      <c r="AU373" s="240"/>
      <c r="AV373" s="240"/>
      <c r="AW373" s="62"/>
      <c r="AX373" s="46"/>
    </row>
    <row r="374" spans="1:50" ht="9" customHeight="1" x14ac:dyDescent="0.25">
      <c r="B374" s="239"/>
      <c r="C374" s="239"/>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240"/>
      <c r="AW374" s="62"/>
      <c r="AX374" s="46"/>
    </row>
    <row r="375" spans="1:50" ht="9" customHeight="1" x14ac:dyDescent="0.25">
      <c r="D375" s="281" t="s">
        <v>120</v>
      </c>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c r="AL375" s="282"/>
      <c r="AM375" s="282"/>
      <c r="AN375" s="282"/>
      <c r="AO375" s="282"/>
      <c r="AP375" s="282"/>
      <c r="AQ375" s="282"/>
      <c r="AR375" s="282"/>
      <c r="AS375" s="282"/>
      <c r="AT375" s="282"/>
      <c r="AU375" s="282"/>
      <c r="AV375" s="283"/>
    </row>
    <row r="376" spans="1:50" ht="9" customHeight="1" x14ac:dyDescent="0.25">
      <c r="D376" s="284"/>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c r="AJ376" s="285"/>
      <c r="AK376" s="285"/>
      <c r="AL376" s="285"/>
      <c r="AM376" s="285"/>
      <c r="AN376" s="285"/>
      <c r="AO376" s="285"/>
      <c r="AP376" s="285"/>
      <c r="AQ376" s="285"/>
      <c r="AR376" s="285"/>
      <c r="AS376" s="285"/>
      <c r="AT376" s="285"/>
      <c r="AU376" s="285"/>
      <c r="AV376" s="286"/>
    </row>
    <row r="377" spans="1:50" ht="9" customHeight="1" x14ac:dyDescent="0.25">
      <c r="D377" s="284"/>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c r="AJ377" s="285"/>
      <c r="AK377" s="285"/>
      <c r="AL377" s="285"/>
      <c r="AM377" s="285"/>
      <c r="AN377" s="285"/>
      <c r="AO377" s="285"/>
      <c r="AP377" s="285"/>
      <c r="AQ377" s="285"/>
      <c r="AR377" s="285"/>
      <c r="AS377" s="285"/>
      <c r="AT377" s="285"/>
      <c r="AU377" s="285"/>
      <c r="AV377" s="286"/>
    </row>
    <row r="378" spans="1:50" ht="9" customHeight="1" x14ac:dyDescent="0.25">
      <c r="D378" s="284"/>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c r="AJ378" s="285"/>
      <c r="AK378" s="285"/>
      <c r="AL378" s="285"/>
      <c r="AM378" s="285"/>
      <c r="AN378" s="285"/>
      <c r="AO378" s="285"/>
      <c r="AP378" s="285"/>
      <c r="AQ378" s="285"/>
      <c r="AR378" s="285"/>
      <c r="AS378" s="285"/>
      <c r="AT378" s="285"/>
      <c r="AU378" s="285"/>
      <c r="AV378" s="286"/>
    </row>
    <row r="379" spans="1:50" ht="9" customHeight="1" x14ac:dyDescent="0.25">
      <c r="D379" s="284"/>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5"/>
      <c r="AK379" s="285"/>
      <c r="AL379" s="285"/>
      <c r="AM379" s="285"/>
      <c r="AN379" s="285"/>
      <c r="AO379" s="285"/>
      <c r="AP379" s="285"/>
      <c r="AQ379" s="285"/>
      <c r="AR379" s="285"/>
      <c r="AS379" s="285"/>
      <c r="AT379" s="285"/>
      <c r="AU379" s="285"/>
      <c r="AV379" s="286"/>
    </row>
    <row r="380" spans="1:50" ht="9" customHeight="1" x14ac:dyDescent="0.25">
      <c r="D380" s="284"/>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c r="AN380" s="285"/>
      <c r="AO380" s="285"/>
      <c r="AP380" s="285"/>
      <c r="AQ380" s="285"/>
      <c r="AR380" s="285"/>
      <c r="AS380" s="285"/>
      <c r="AT380" s="285"/>
      <c r="AU380" s="285"/>
      <c r="AV380" s="286"/>
    </row>
    <row r="381" spans="1:50" ht="9" customHeight="1" x14ac:dyDescent="0.25">
      <c r="D381" s="284"/>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c r="AJ381" s="285"/>
      <c r="AK381" s="285"/>
      <c r="AL381" s="285"/>
      <c r="AM381" s="285"/>
      <c r="AN381" s="285"/>
      <c r="AO381" s="285"/>
      <c r="AP381" s="285"/>
      <c r="AQ381" s="285"/>
      <c r="AR381" s="285"/>
      <c r="AS381" s="285"/>
      <c r="AT381" s="285"/>
      <c r="AU381" s="285"/>
      <c r="AV381" s="286"/>
    </row>
    <row r="382" spans="1:50" ht="9" customHeight="1" x14ac:dyDescent="0.25">
      <c r="D382" s="284"/>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c r="AJ382" s="285"/>
      <c r="AK382" s="285"/>
      <c r="AL382" s="285"/>
      <c r="AM382" s="285"/>
      <c r="AN382" s="285"/>
      <c r="AO382" s="285"/>
      <c r="AP382" s="285"/>
      <c r="AQ382" s="285"/>
      <c r="AR382" s="285"/>
      <c r="AS382" s="285"/>
      <c r="AT382" s="285"/>
      <c r="AU382" s="285"/>
      <c r="AV382" s="286"/>
    </row>
    <row r="383" spans="1:50" ht="9" customHeight="1" x14ac:dyDescent="0.25">
      <c r="D383" s="284"/>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c r="AJ383" s="285"/>
      <c r="AK383" s="285"/>
      <c r="AL383" s="285"/>
      <c r="AM383" s="285"/>
      <c r="AN383" s="285"/>
      <c r="AO383" s="285"/>
      <c r="AP383" s="285"/>
      <c r="AQ383" s="285"/>
      <c r="AR383" s="285"/>
      <c r="AS383" s="285"/>
      <c r="AT383" s="285"/>
      <c r="AU383" s="285"/>
      <c r="AV383" s="286"/>
    </row>
    <row r="384" spans="1:50" ht="9" customHeight="1" x14ac:dyDescent="0.25">
      <c r="D384" s="284"/>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5"/>
      <c r="AK384" s="285"/>
      <c r="AL384" s="285"/>
      <c r="AM384" s="285"/>
      <c r="AN384" s="285"/>
      <c r="AO384" s="285"/>
      <c r="AP384" s="285"/>
      <c r="AQ384" s="285"/>
      <c r="AR384" s="285"/>
      <c r="AS384" s="285"/>
      <c r="AT384" s="285"/>
      <c r="AU384" s="285"/>
      <c r="AV384" s="286"/>
    </row>
    <row r="385" spans="2:50" ht="9" customHeight="1" x14ac:dyDescent="0.25">
      <c r="D385" s="284"/>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c r="AJ385" s="285"/>
      <c r="AK385" s="285"/>
      <c r="AL385" s="285"/>
      <c r="AM385" s="285"/>
      <c r="AN385" s="285"/>
      <c r="AO385" s="285"/>
      <c r="AP385" s="285"/>
      <c r="AQ385" s="285"/>
      <c r="AR385" s="285"/>
      <c r="AS385" s="285"/>
      <c r="AT385" s="285"/>
      <c r="AU385" s="285"/>
      <c r="AV385" s="286"/>
    </row>
    <row r="386" spans="2:50" ht="9" customHeight="1" x14ac:dyDescent="0.25">
      <c r="D386" s="284"/>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c r="AN386" s="285"/>
      <c r="AO386" s="285"/>
      <c r="AP386" s="285"/>
      <c r="AQ386" s="285"/>
      <c r="AR386" s="285"/>
      <c r="AS386" s="285"/>
      <c r="AT386" s="285"/>
      <c r="AU386" s="285"/>
      <c r="AV386" s="286"/>
    </row>
    <row r="387" spans="2:50" ht="9" customHeight="1" x14ac:dyDescent="0.25">
      <c r="D387" s="284"/>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c r="AJ387" s="285"/>
      <c r="AK387" s="285"/>
      <c r="AL387" s="285"/>
      <c r="AM387" s="285"/>
      <c r="AN387" s="285"/>
      <c r="AO387" s="285"/>
      <c r="AP387" s="285"/>
      <c r="AQ387" s="285"/>
      <c r="AR387" s="285"/>
      <c r="AS387" s="285"/>
      <c r="AT387" s="285"/>
      <c r="AU387" s="285"/>
      <c r="AV387" s="286"/>
    </row>
    <row r="388" spans="2:50" ht="9" customHeight="1" x14ac:dyDescent="0.25">
      <c r="D388" s="284"/>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c r="AJ388" s="285"/>
      <c r="AK388" s="285"/>
      <c r="AL388" s="285"/>
      <c r="AM388" s="285"/>
      <c r="AN388" s="285"/>
      <c r="AO388" s="285"/>
      <c r="AP388" s="285"/>
      <c r="AQ388" s="285"/>
      <c r="AR388" s="285"/>
      <c r="AS388" s="285"/>
      <c r="AT388" s="285"/>
      <c r="AU388" s="285"/>
      <c r="AV388" s="286"/>
    </row>
    <row r="389" spans="2:50" ht="9" customHeight="1" x14ac:dyDescent="0.25">
      <c r="D389" s="284"/>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c r="AJ389" s="285"/>
      <c r="AK389" s="285"/>
      <c r="AL389" s="285"/>
      <c r="AM389" s="285"/>
      <c r="AN389" s="285"/>
      <c r="AO389" s="285"/>
      <c r="AP389" s="285"/>
      <c r="AQ389" s="285"/>
      <c r="AR389" s="285"/>
      <c r="AS389" s="285"/>
      <c r="AT389" s="285"/>
      <c r="AU389" s="285"/>
      <c r="AV389" s="286"/>
    </row>
    <row r="390" spans="2:50" ht="9" customHeight="1" x14ac:dyDescent="0.25">
      <c r="D390" s="284"/>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c r="AJ390" s="285"/>
      <c r="AK390" s="285"/>
      <c r="AL390" s="285"/>
      <c r="AM390" s="285"/>
      <c r="AN390" s="285"/>
      <c r="AO390" s="285"/>
      <c r="AP390" s="285"/>
      <c r="AQ390" s="285"/>
      <c r="AR390" s="285"/>
      <c r="AS390" s="285"/>
      <c r="AT390" s="285"/>
      <c r="AU390" s="285"/>
      <c r="AV390" s="286"/>
    </row>
    <row r="391" spans="2:50" ht="9" customHeight="1" x14ac:dyDescent="0.25">
      <c r="D391" s="284"/>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c r="AJ391" s="285"/>
      <c r="AK391" s="285"/>
      <c r="AL391" s="285"/>
      <c r="AM391" s="285"/>
      <c r="AN391" s="285"/>
      <c r="AO391" s="285"/>
      <c r="AP391" s="285"/>
      <c r="AQ391" s="285"/>
      <c r="AR391" s="285"/>
      <c r="AS391" s="285"/>
      <c r="AT391" s="285"/>
      <c r="AU391" s="285"/>
      <c r="AV391" s="286"/>
    </row>
    <row r="392" spans="2:50" ht="9" customHeight="1" x14ac:dyDescent="0.25">
      <c r="D392" s="284"/>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c r="AJ392" s="285"/>
      <c r="AK392" s="285"/>
      <c r="AL392" s="285"/>
      <c r="AM392" s="285"/>
      <c r="AN392" s="285"/>
      <c r="AO392" s="285"/>
      <c r="AP392" s="285"/>
      <c r="AQ392" s="285"/>
      <c r="AR392" s="285"/>
      <c r="AS392" s="285"/>
      <c r="AT392" s="285"/>
      <c r="AU392" s="285"/>
      <c r="AV392" s="286"/>
    </row>
    <row r="393" spans="2:50" ht="9" customHeight="1" x14ac:dyDescent="0.25">
      <c r="D393" s="284"/>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5"/>
      <c r="AK393" s="285"/>
      <c r="AL393" s="285"/>
      <c r="AM393" s="285"/>
      <c r="AN393" s="285"/>
      <c r="AO393" s="285"/>
      <c r="AP393" s="285"/>
      <c r="AQ393" s="285"/>
      <c r="AR393" s="285"/>
      <c r="AS393" s="285"/>
      <c r="AT393" s="285"/>
      <c r="AU393" s="285"/>
      <c r="AV393" s="286"/>
    </row>
    <row r="394" spans="2:50" ht="9" customHeight="1" x14ac:dyDescent="0.25">
      <c r="D394" s="287"/>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9"/>
    </row>
    <row r="396" spans="2:50" ht="9" customHeight="1" x14ac:dyDescent="0.25">
      <c r="B396" s="239" t="s">
        <v>53</v>
      </c>
      <c r="C396" s="239"/>
      <c r="D396" s="240" t="s">
        <v>126</v>
      </c>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c r="AA396" s="240"/>
      <c r="AB396" s="240"/>
      <c r="AC396" s="240"/>
      <c r="AD396" s="240"/>
      <c r="AE396" s="240"/>
      <c r="AF396" s="240"/>
      <c r="AG396" s="240"/>
      <c r="AH396" s="240"/>
      <c r="AI396" s="240"/>
      <c r="AJ396" s="240"/>
      <c r="AK396" s="240"/>
      <c r="AL396" s="240"/>
      <c r="AM396" s="240"/>
      <c r="AN396" s="240"/>
      <c r="AO396" s="240"/>
      <c r="AP396" s="240"/>
      <c r="AQ396" s="240"/>
      <c r="AR396" s="240"/>
      <c r="AS396" s="240"/>
      <c r="AT396" s="240"/>
      <c r="AU396" s="240"/>
      <c r="AV396" s="240"/>
      <c r="AW396" s="62"/>
      <c r="AX396" s="46"/>
    </row>
    <row r="397" spans="2:50" ht="9" customHeight="1" x14ac:dyDescent="0.25">
      <c r="B397" s="239"/>
      <c r="C397" s="239"/>
      <c r="D397" s="240"/>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62"/>
      <c r="AX397" s="46"/>
    </row>
    <row r="398" spans="2:50" ht="9" customHeight="1" x14ac:dyDescent="0.25">
      <c r="D398" s="281" t="s">
        <v>127</v>
      </c>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c r="AL398" s="282"/>
      <c r="AM398" s="282"/>
      <c r="AN398" s="282"/>
      <c r="AO398" s="282"/>
      <c r="AP398" s="282"/>
      <c r="AQ398" s="282"/>
      <c r="AR398" s="282"/>
      <c r="AS398" s="282"/>
      <c r="AT398" s="282"/>
      <c r="AU398" s="282"/>
      <c r="AV398" s="283"/>
    </row>
    <row r="399" spans="2:50" ht="9" customHeight="1" x14ac:dyDescent="0.25">
      <c r="D399" s="284"/>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c r="AJ399" s="285"/>
      <c r="AK399" s="285"/>
      <c r="AL399" s="285"/>
      <c r="AM399" s="285"/>
      <c r="AN399" s="285"/>
      <c r="AO399" s="285"/>
      <c r="AP399" s="285"/>
      <c r="AQ399" s="285"/>
      <c r="AR399" s="285"/>
      <c r="AS399" s="285"/>
      <c r="AT399" s="285"/>
      <c r="AU399" s="285"/>
      <c r="AV399" s="286"/>
    </row>
    <row r="400" spans="2:50" ht="9" customHeight="1" x14ac:dyDescent="0.25">
      <c r="D400" s="284"/>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c r="AJ400" s="285"/>
      <c r="AK400" s="285"/>
      <c r="AL400" s="285"/>
      <c r="AM400" s="285"/>
      <c r="AN400" s="285"/>
      <c r="AO400" s="285"/>
      <c r="AP400" s="285"/>
      <c r="AQ400" s="285"/>
      <c r="AR400" s="285"/>
      <c r="AS400" s="285"/>
      <c r="AT400" s="285"/>
      <c r="AU400" s="285"/>
      <c r="AV400" s="286"/>
    </row>
    <row r="401" spans="2:50" ht="9" customHeight="1" x14ac:dyDescent="0.25">
      <c r="D401" s="284"/>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c r="AJ401" s="285"/>
      <c r="AK401" s="285"/>
      <c r="AL401" s="285"/>
      <c r="AM401" s="285"/>
      <c r="AN401" s="285"/>
      <c r="AO401" s="285"/>
      <c r="AP401" s="285"/>
      <c r="AQ401" s="285"/>
      <c r="AR401" s="285"/>
      <c r="AS401" s="285"/>
      <c r="AT401" s="285"/>
      <c r="AU401" s="285"/>
      <c r="AV401" s="286"/>
    </row>
    <row r="402" spans="2:50" ht="9" customHeight="1" x14ac:dyDescent="0.25">
      <c r="D402" s="284"/>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c r="AJ402" s="285"/>
      <c r="AK402" s="285"/>
      <c r="AL402" s="285"/>
      <c r="AM402" s="285"/>
      <c r="AN402" s="285"/>
      <c r="AO402" s="285"/>
      <c r="AP402" s="285"/>
      <c r="AQ402" s="285"/>
      <c r="AR402" s="285"/>
      <c r="AS402" s="285"/>
      <c r="AT402" s="285"/>
      <c r="AU402" s="285"/>
      <c r="AV402" s="286"/>
    </row>
    <row r="403" spans="2:50" ht="9" customHeight="1" x14ac:dyDescent="0.25">
      <c r="D403" s="284"/>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5"/>
      <c r="AK403" s="285"/>
      <c r="AL403" s="285"/>
      <c r="AM403" s="285"/>
      <c r="AN403" s="285"/>
      <c r="AO403" s="285"/>
      <c r="AP403" s="285"/>
      <c r="AQ403" s="285"/>
      <c r="AR403" s="285"/>
      <c r="AS403" s="285"/>
      <c r="AT403" s="285"/>
      <c r="AU403" s="285"/>
      <c r="AV403" s="286"/>
    </row>
    <row r="404" spans="2:50" ht="9" customHeight="1" x14ac:dyDescent="0.25">
      <c r="D404" s="284"/>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c r="AJ404" s="285"/>
      <c r="AK404" s="285"/>
      <c r="AL404" s="285"/>
      <c r="AM404" s="285"/>
      <c r="AN404" s="285"/>
      <c r="AO404" s="285"/>
      <c r="AP404" s="285"/>
      <c r="AQ404" s="285"/>
      <c r="AR404" s="285"/>
      <c r="AS404" s="285"/>
      <c r="AT404" s="285"/>
      <c r="AU404" s="285"/>
      <c r="AV404" s="286"/>
    </row>
    <row r="405" spans="2:50" ht="9" customHeight="1" x14ac:dyDescent="0.25">
      <c r="D405" s="284"/>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c r="AJ405" s="285"/>
      <c r="AK405" s="285"/>
      <c r="AL405" s="285"/>
      <c r="AM405" s="285"/>
      <c r="AN405" s="285"/>
      <c r="AO405" s="285"/>
      <c r="AP405" s="285"/>
      <c r="AQ405" s="285"/>
      <c r="AR405" s="285"/>
      <c r="AS405" s="285"/>
      <c r="AT405" s="285"/>
      <c r="AU405" s="285"/>
      <c r="AV405" s="286"/>
    </row>
    <row r="406" spans="2:50" ht="9" customHeight="1" x14ac:dyDescent="0.25">
      <c r="D406" s="284"/>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c r="AJ406" s="285"/>
      <c r="AK406" s="285"/>
      <c r="AL406" s="285"/>
      <c r="AM406" s="285"/>
      <c r="AN406" s="285"/>
      <c r="AO406" s="285"/>
      <c r="AP406" s="285"/>
      <c r="AQ406" s="285"/>
      <c r="AR406" s="285"/>
      <c r="AS406" s="285"/>
      <c r="AT406" s="285"/>
      <c r="AU406" s="285"/>
      <c r="AV406" s="286"/>
    </row>
    <row r="407" spans="2:50" ht="9" customHeight="1" x14ac:dyDescent="0.25">
      <c r="D407" s="284"/>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c r="AJ407" s="285"/>
      <c r="AK407" s="285"/>
      <c r="AL407" s="285"/>
      <c r="AM407" s="285"/>
      <c r="AN407" s="285"/>
      <c r="AO407" s="285"/>
      <c r="AP407" s="285"/>
      <c r="AQ407" s="285"/>
      <c r="AR407" s="285"/>
      <c r="AS407" s="285"/>
      <c r="AT407" s="285"/>
      <c r="AU407" s="285"/>
      <c r="AV407" s="286"/>
    </row>
    <row r="408" spans="2:50" ht="9" customHeight="1" x14ac:dyDescent="0.25">
      <c r="D408" s="287"/>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9"/>
    </row>
    <row r="410" spans="2:50" ht="9" customHeight="1" x14ac:dyDescent="0.25">
      <c r="B410" s="239" t="s">
        <v>53</v>
      </c>
      <c r="C410" s="239"/>
      <c r="D410" s="240" t="s">
        <v>128</v>
      </c>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62"/>
      <c r="AX410" s="46"/>
    </row>
    <row r="411" spans="2:50" ht="9" customHeight="1" x14ac:dyDescent="0.25">
      <c r="B411" s="239"/>
      <c r="C411" s="239"/>
      <c r="D411" s="240"/>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c r="AA411" s="240"/>
      <c r="AB411" s="240"/>
      <c r="AC411" s="240"/>
      <c r="AD411" s="240"/>
      <c r="AE411" s="240"/>
      <c r="AF411" s="240"/>
      <c r="AG411" s="240"/>
      <c r="AH411" s="240"/>
      <c r="AI411" s="240"/>
      <c r="AJ411" s="240"/>
      <c r="AK411" s="240"/>
      <c r="AL411" s="240"/>
      <c r="AM411" s="240"/>
      <c r="AN411" s="240"/>
      <c r="AO411" s="240"/>
      <c r="AP411" s="240"/>
      <c r="AQ411" s="240"/>
      <c r="AR411" s="240"/>
      <c r="AS411" s="240"/>
      <c r="AT411" s="240"/>
      <c r="AU411" s="240"/>
      <c r="AV411" s="240"/>
      <c r="AW411" s="62"/>
      <c r="AX411" s="46"/>
    </row>
    <row r="412" spans="2:50" ht="9" customHeight="1" x14ac:dyDescent="0.25">
      <c r="D412" s="281" t="s">
        <v>129</v>
      </c>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c r="AL412" s="282"/>
      <c r="AM412" s="282"/>
      <c r="AN412" s="282"/>
      <c r="AO412" s="282"/>
      <c r="AP412" s="282"/>
      <c r="AQ412" s="282"/>
      <c r="AR412" s="282"/>
      <c r="AS412" s="282"/>
      <c r="AT412" s="282"/>
      <c r="AU412" s="282"/>
      <c r="AV412" s="283"/>
    </row>
    <row r="413" spans="2:50" ht="9" customHeight="1" x14ac:dyDescent="0.25">
      <c r="D413" s="284"/>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c r="AJ413" s="285"/>
      <c r="AK413" s="285"/>
      <c r="AL413" s="285"/>
      <c r="AM413" s="285"/>
      <c r="AN413" s="285"/>
      <c r="AO413" s="285"/>
      <c r="AP413" s="285"/>
      <c r="AQ413" s="285"/>
      <c r="AR413" s="285"/>
      <c r="AS413" s="285"/>
      <c r="AT413" s="285"/>
      <c r="AU413" s="285"/>
      <c r="AV413" s="286"/>
    </row>
    <row r="414" spans="2:50" ht="9" customHeight="1" x14ac:dyDescent="0.25">
      <c r="D414" s="284"/>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5"/>
      <c r="AK414" s="285"/>
      <c r="AL414" s="285"/>
      <c r="AM414" s="285"/>
      <c r="AN414" s="285"/>
      <c r="AO414" s="285"/>
      <c r="AP414" s="285"/>
      <c r="AQ414" s="285"/>
      <c r="AR414" s="285"/>
      <c r="AS414" s="285"/>
      <c r="AT414" s="285"/>
      <c r="AU414" s="285"/>
      <c r="AV414" s="286"/>
    </row>
    <row r="415" spans="2:50" ht="9" customHeight="1" x14ac:dyDescent="0.25">
      <c r="D415" s="284"/>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c r="AJ415" s="285"/>
      <c r="AK415" s="285"/>
      <c r="AL415" s="285"/>
      <c r="AM415" s="285"/>
      <c r="AN415" s="285"/>
      <c r="AO415" s="285"/>
      <c r="AP415" s="285"/>
      <c r="AQ415" s="285"/>
      <c r="AR415" s="285"/>
      <c r="AS415" s="285"/>
      <c r="AT415" s="285"/>
      <c r="AU415" s="285"/>
      <c r="AV415" s="286"/>
    </row>
    <row r="416" spans="2:50" ht="9" customHeight="1" x14ac:dyDescent="0.25">
      <c r="D416" s="284"/>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c r="AJ416" s="285"/>
      <c r="AK416" s="285"/>
      <c r="AL416" s="285"/>
      <c r="AM416" s="285"/>
      <c r="AN416" s="285"/>
      <c r="AO416" s="285"/>
      <c r="AP416" s="285"/>
      <c r="AQ416" s="285"/>
      <c r="AR416" s="285"/>
      <c r="AS416" s="285"/>
      <c r="AT416" s="285"/>
      <c r="AU416" s="285"/>
      <c r="AV416" s="286"/>
    </row>
    <row r="417" spans="1:50" ht="9" customHeight="1" x14ac:dyDescent="0.25">
      <c r="D417" s="284"/>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85"/>
      <c r="AK417" s="285"/>
      <c r="AL417" s="285"/>
      <c r="AM417" s="285"/>
      <c r="AN417" s="285"/>
      <c r="AO417" s="285"/>
      <c r="AP417" s="285"/>
      <c r="AQ417" s="285"/>
      <c r="AR417" s="285"/>
      <c r="AS417" s="285"/>
      <c r="AT417" s="285"/>
      <c r="AU417" s="285"/>
      <c r="AV417" s="286"/>
    </row>
    <row r="418" spans="1:50" ht="9" customHeight="1" x14ac:dyDescent="0.25">
      <c r="D418" s="284"/>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c r="AJ418" s="285"/>
      <c r="AK418" s="285"/>
      <c r="AL418" s="285"/>
      <c r="AM418" s="285"/>
      <c r="AN418" s="285"/>
      <c r="AO418" s="285"/>
      <c r="AP418" s="285"/>
      <c r="AQ418" s="285"/>
      <c r="AR418" s="285"/>
      <c r="AS418" s="285"/>
      <c r="AT418" s="285"/>
      <c r="AU418" s="285"/>
      <c r="AV418" s="286"/>
    </row>
    <row r="419" spans="1:50" ht="9" customHeight="1" x14ac:dyDescent="0.25">
      <c r="D419" s="287"/>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9"/>
    </row>
    <row r="421" spans="1:50" ht="9" customHeight="1" x14ac:dyDescent="0.25">
      <c r="A421" s="279" t="str">
        <f>$L$94</f>
        <v>Le développement des actions collectives de prévention de la perte d'autonomie de l'ASEPT Bretagne dans le Morbihan</v>
      </c>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c r="AA421" s="279"/>
      <c r="AB421" s="279"/>
      <c r="AC421" s="279"/>
      <c r="AD421" s="279"/>
      <c r="AE421" s="279"/>
      <c r="AF421" s="279"/>
      <c r="AG421" s="279"/>
      <c r="AH421" s="279"/>
      <c r="AI421" s="279"/>
      <c r="AJ421" s="279"/>
      <c r="AK421" s="279"/>
      <c r="AL421" s="279"/>
      <c r="AM421" s="279"/>
      <c r="AN421" s="279"/>
      <c r="AO421" s="279"/>
      <c r="AP421" s="279"/>
      <c r="AQ421" s="279"/>
      <c r="AR421" s="279"/>
      <c r="AS421" s="279"/>
      <c r="AT421" s="279"/>
      <c r="AU421" s="279"/>
    </row>
    <row r="422" spans="1:50" ht="9" customHeight="1" x14ac:dyDescent="0.25">
      <c r="A422" s="279"/>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279"/>
      <c r="AE422" s="279"/>
      <c r="AF422" s="279"/>
      <c r="AG422" s="279"/>
      <c r="AH422" s="279"/>
      <c r="AI422" s="279"/>
      <c r="AJ422" s="279"/>
      <c r="AK422" s="279"/>
      <c r="AL422" s="279"/>
      <c r="AM422" s="279"/>
      <c r="AN422" s="279"/>
      <c r="AO422" s="279"/>
      <c r="AP422" s="279"/>
      <c r="AQ422" s="279"/>
      <c r="AR422" s="279"/>
      <c r="AS422" s="279"/>
      <c r="AT422" s="279"/>
      <c r="AU422" s="279"/>
    </row>
    <row r="423" spans="1:50" ht="9" customHeight="1" x14ac:dyDescent="0.25">
      <c r="A423" s="279"/>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279"/>
      <c r="AF423" s="279"/>
      <c r="AG423" s="279"/>
      <c r="AH423" s="279"/>
      <c r="AI423" s="279"/>
      <c r="AJ423" s="279"/>
      <c r="AK423" s="279"/>
      <c r="AL423" s="279"/>
      <c r="AM423" s="279"/>
      <c r="AN423" s="279"/>
      <c r="AO423" s="279"/>
      <c r="AP423" s="279"/>
      <c r="AQ423" s="279"/>
      <c r="AR423" s="279"/>
      <c r="AS423" s="279"/>
      <c r="AT423" s="279"/>
      <c r="AU423" s="279"/>
    </row>
    <row r="424" spans="1:50" ht="9" customHeight="1" x14ac:dyDescent="0.25">
      <c r="D424" s="51"/>
      <c r="E424" s="51"/>
      <c r="F424" s="51"/>
      <c r="G424" s="51"/>
      <c r="H424" s="51"/>
      <c r="I424" s="51"/>
      <c r="J424" s="51"/>
      <c r="K424" s="51"/>
      <c r="L424" s="51"/>
      <c r="M424" s="51"/>
      <c r="N424" s="51"/>
      <c r="O424" s="51"/>
      <c r="P424" s="51"/>
      <c r="Q424" s="51"/>
      <c r="R424" s="58"/>
      <c r="S424" s="51"/>
      <c r="T424" s="51"/>
      <c r="U424" s="51"/>
      <c r="V424" s="51"/>
      <c r="W424" s="51"/>
      <c r="X424" s="51"/>
      <c r="Y424" s="51"/>
      <c r="Z424" s="51"/>
      <c r="AA424" s="51"/>
      <c r="AB424" s="51"/>
      <c r="AC424" s="51"/>
      <c r="AD424" s="51"/>
      <c r="AE424" s="51"/>
      <c r="AF424" s="51"/>
      <c r="AG424" s="51"/>
      <c r="AH424" s="58"/>
      <c r="AI424" s="51"/>
      <c r="AJ424" s="51"/>
      <c r="AK424" s="51"/>
      <c r="AL424" s="51"/>
      <c r="AM424" s="51"/>
      <c r="AN424" s="51"/>
      <c r="AO424" s="51"/>
      <c r="AP424" s="51"/>
      <c r="AQ424" s="51"/>
      <c r="AR424" s="51"/>
      <c r="AS424" s="51"/>
      <c r="AT424" s="51"/>
      <c r="AU424" s="51"/>
    </row>
    <row r="425" spans="1:50" ht="9" customHeight="1" x14ac:dyDescent="0.25">
      <c r="D425" s="280" t="s">
        <v>103</v>
      </c>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row>
    <row r="426" spans="1:50" ht="9" customHeight="1" x14ac:dyDescent="0.25">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row>
    <row r="428" spans="1:50" ht="9" customHeight="1" x14ac:dyDescent="0.25">
      <c r="B428" s="239" t="s">
        <v>53</v>
      </c>
      <c r="C428" s="239"/>
      <c r="D428" s="240" t="s">
        <v>164</v>
      </c>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c r="AA428" s="240"/>
      <c r="AB428" s="240"/>
      <c r="AC428" s="240"/>
      <c r="AD428" s="240"/>
      <c r="AE428" s="240"/>
      <c r="AF428" s="240"/>
      <c r="AG428" s="240"/>
      <c r="AH428" s="240"/>
      <c r="AI428" s="240"/>
      <c r="AJ428" s="240"/>
      <c r="AK428" s="240"/>
      <c r="AL428" s="240"/>
      <c r="AM428" s="240"/>
      <c r="AN428" s="240"/>
      <c r="AO428" s="240"/>
      <c r="AP428" s="240"/>
      <c r="AQ428" s="240"/>
      <c r="AR428" s="240"/>
      <c r="AS428" s="240"/>
      <c r="AT428" s="240"/>
      <c r="AU428" s="240"/>
      <c r="AV428" s="240"/>
      <c r="AW428" s="62"/>
      <c r="AX428" s="46"/>
    </row>
    <row r="429" spans="1:50" ht="9" customHeight="1" x14ac:dyDescent="0.25">
      <c r="B429" s="239"/>
      <c r="C429" s="239"/>
      <c r="D429" s="240"/>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c r="AA429" s="240"/>
      <c r="AB429" s="240"/>
      <c r="AC429" s="240"/>
      <c r="AD429" s="240"/>
      <c r="AE429" s="240"/>
      <c r="AF429" s="240"/>
      <c r="AG429" s="240"/>
      <c r="AH429" s="240"/>
      <c r="AI429" s="240"/>
      <c r="AJ429" s="240"/>
      <c r="AK429" s="240"/>
      <c r="AL429" s="240"/>
      <c r="AM429" s="240"/>
      <c r="AN429" s="240"/>
      <c r="AO429" s="240"/>
      <c r="AP429" s="240"/>
      <c r="AQ429" s="240"/>
      <c r="AR429" s="240"/>
      <c r="AS429" s="240"/>
      <c r="AT429" s="240"/>
      <c r="AU429" s="240"/>
      <c r="AV429" s="240"/>
      <c r="AW429" s="62"/>
      <c r="AX429" s="46"/>
    </row>
    <row r="430" spans="1:50" ht="9" customHeight="1" x14ac:dyDescent="0.25">
      <c r="B430" s="4"/>
      <c r="C430" s="4"/>
      <c r="D430" s="4"/>
      <c r="E430" s="4"/>
      <c r="F430" s="4"/>
      <c r="G430" s="4"/>
      <c r="H430" s="4"/>
      <c r="I430" s="4"/>
      <c r="J430" s="4"/>
      <c r="R430" s="4"/>
      <c r="AH430" s="4"/>
    </row>
    <row r="431" spans="1:50" ht="9" customHeight="1" x14ac:dyDescent="0.25">
      <c r="B431" s="4"/>
      <c r="C431" s="4"/>
      <c r="D431" s="4"/>
      <c r="E431" s="4"/>
      <c r="F431" s="4"/>
      <c r="G431" s="4"/>
      <c r="H431" s="4"/>
      <c r="I431" s="4"/>
      <c r="J431" s="4"/>
      <c r="R431" s="4"/>
      <c r="AH431" s="4"/>
    </row>
    <row r="432" spans="1:50" ht="9" customHeight="1" x14ac:dyDescent="0.25">
      <c r="B432" s="4"/>
      <c r="C432" s="4"/>
      <c r="D432" s="4"/>
      <c r="E432" s="4"/>
      <c r="F432" s="4"/>
      <c r="G432" s="4"/>
      <c r="H432" s="4"/>
      <c r="I432" s="4"/>
      <c r="J432" s="4"/>
      <c r="R432" s="4"/>
      <c r="AH432" s="4"/>
    </row>
    <row r="433" spans="2:34" ht="9" customHeight="1" x14ac:dyDescent="0.25">
      <c r="B433" s="4"/>
      <c r="C433" s="4"/>
      <c r="D433" s="4"/>
      <c r="E433" s="4"/>
      <c r="F433" s="4"/>
      <c r="G433" s="4"/>
      <c r="H433" s="4"/>
      <c r="I433" s="4"/>
      <c r="J433" s="4"/>
      <c r="R433" s="4"/>
      <c r="AH433" s="4"/>
    </row>
    <row r="434" spans="2:34" ht="9" customHeight="1" x14ac:dyDescent="0.25">
      <c r="B434" s="4"/>
      <c r="C434" s="4"/>
      <c r="D434" s="4"/>
      <c r="E434" s="4"/>
      <c r="F434" s="4"/>
      <c r="G434" s="4"/>
      <c r="H434" s="4"/>
      <c r="I434" s="4"/>
      <c r="J434" s="4"/>
      <c r="R434" s="4"/>
      <c r="AH434" s="4"/>
    </row>
    <row r="435" spans="2:34" ht="9" customHeight="1" x14ac:dyDescent="0.25">
      <c r="B435" s="4"/>
      <c r="C435" s="4"/>
      <c r="D435" s="4"/>
      <c r="E435" s="4"/>
      <c r="F435" s="4"/>
      <c r="G435" s="4"/>
      <c r="H435" s="4"/>
      <c r="I435" s="4"/>
      <c r="J435" s="4"/>
      <c r="R435" s="4"/>
      <c r="AH435" s="4"/>
    </row>
    <row r="436" spans="2:34" ht="9" customHeight="1" x14ac:dyDescent="0.25">
      <c r="B436" s="4"/>
      <c r="C436" s="4"/>
      <c r="D436" s="4"/>
      <c r="E436" s="4"/>
      <c r="F436" s="4"/>
      <c r="G436" s="4"/>
      <c r="H436" s="4"/>
      <c r="I436" s="4"/>
      <c r="J436" s="4"/>
      <c r="R436" s="4"/>
      <c r="AH436" s="4"/>
    </row>
    <row r="437" spans="2:34" ht="9" customHeight="1" x14ac:dyDescent="0.25">
      <c r="B437" s="4"/>
      <c r="C437" s="4"/>
      <c r="D437" s="4"/>
      <c r="E437" s="4"/>
      <c r="F437" s="4"/>
      <c r="G437" s="4"/>
      <c r="H437" s="4"/>
      <c r="I437" s="4"/>
      <c r="J437" s="4"/>
      <c r="R437" s="4"/>
      <c r="AH437" s="4"/>
    </row>
    <row r="438" spans="2:34" ht="9" customHeight="1" x14ac:dyDescent="0.25">
      <c r="B438" s="4"/>
      <c r="C438" s="4"/>
      <c r="D438" s="4"/>
      <c r="E438" s="4"/>
      <c r="F438" s="4"/>
      <c r="G438" s="4"/>
      <c r="H438" s="4"/>
      <c r="I438" s="4"/>
      <c r="J438" s="4"/>
      <c r="R438" s="4"/>
      <c r="AH438" s="4"/>
    </row>
    <row r="439" spans="2:34" ht="9" customHeight="1" x14ac:dyDescent="0.25">
      <c r="B439" s="4"/>
      <c r="C439" s="4"/>
      <c r="D439" s="4"/>
      <c r="E439" s="4"/>
      <c r="F439" s="4"/>
      <c r="G439" s="4"/>
      <c r="H439" s="4"/>
      <c r="I439" s="4"/>
      <c r="J439" s="4"/>
      <c r="R439" s="4"/>
      <c r="AH439" s="4"/>
    </row>
    <row r="440" spans="2:34" ht="9" customHeight="1" x14ac:dyDescent="0.25">
      <c r="B440" s="4"/>
      <c r="C440" s="4"/>
      <c r="D440" s="4"/>
      <c r="E440" s="4"/>
      <c r="F440" s="4"/>
      <c r="G440" s="4"/>
      <c r="H440" s="4"/>
      <c r="I440" s="4"/>
      <c r="J440" s="4"/>
      <c r="R440" s="4"/>
      <c r="AH440" s="4"/>
    </row>
    <row r="441" spans="2:34" ht="9" customHeight="1" x14ac:dyDescent="0.25">
      <c r="B441" s="4"/>
      <c r="C441" s="4"/>
      <c r="D441" s="4"/>
      <c r="E441" s="4"/>
      <c r="F441" s="4"/>
      <c r="G441" s="4"/>
      <c r="H441" s="4"/>
      <c r="I441" s="4"/>
      <c r="J441" s="4"/>
      <c r="R441" s="4"/>
      <c r="AH441" s="4"/>
    </row>
    <row r="442" spans="2:34" ht="9" customHeight="1" x14ac:dyDescent="0.25">
      <c r="B442" s="4"/>
      <c r="C442" s="4"/>
      <c r="D442" s="4"/>
      <c r="E442" s="4"/>
      <c r="F442" s="4"/>
      <c r="G442" s="4"/>
      <c r="H442" s="4"/>
      <c r="I442" s="4"/>
      <c r="J442" s="4"/>
      <c r="R442" s="4"/>
      <c r="AH442" s="4"/>
    </row>
    <row r="443" spans="2:34" ht="9" customHeight="1" x14ac:dyDescent="0.25">
      <c r="B443" s="4"/>
      <c r="C443" s="4"/>
      <c r="D443" s="4"/>
      <c r="E443" s="4"/>
      <c r="F443" s="4"/>
      <c r="G443" s="4"/>
      <c r="H443" s="4"/>
      <c r="I443" s="4"/>
      <c r="J443" s="4"/>
      <c r="R443" s="4"/>
      <c r="AH443" s="4"/>
    </row>
    <row r="444" spans="2:34" ht="9" customHeight="1" x14ac:dyDescent="0.25">
      <c r="B444" s="4"/>
      <c r="C444" s="4"/>
      <c r="D444" s="4"/>
      <c r="E444" s="4"/>
      <c r="F444" s="4"/>
      <c r="G444" s="4"/>
      <c r="H444" s="4"/>
      <c r="I444" s="4"/>
      <c r="J444" s="4"/>
      <c r="R444" s="4"/>
      <c r="AH444" s="4"/>
    </row>
    <row r="445" spans="2:34" ht="9" customHeight="1" x14ac:dyDescent="0.25">
      <c r="B445" s="4"/>
      <c r="C445" s="4"/>
      <c r="D445" s="4"/>
      <c r="E445" s="4"/>
      <c r="F445" s="4"/>
      <c r="G445" s="4"/>
      <c r="H445" s="4"/>
      <c r="I445" s="4"/>
      <c r="J445" s="4"/>
      <c r="R445" s="4"/>
      <c r="AH445" s="4"/>
    </row>
    <row r="446" spans="2:34" ht="9" customHeight="1" x14ac:dyDescent="0.25">
      <c r="B446" s="4"/>
      <c r="C446" s="4"/>
      <c r="D446" s="4"/>
      <c r="E446" s="4"/>
      <c r="F446" s="4"/>
      <c r="G446" s="4"/>
      <c r="H446" s="4"/>
      <c r="I446" s="4"/>
      <c r="J446" s="4"/>
      <c r="R446" s="4"/>
      <c r="AH446" s="4"/>
    </row>
    <row r="447" spans="2:34" ht="9" customHeight="1" x14ac:dyDescent="0.25">
      <c r="B447" s="4"/>
      <c r="C447" s="4"/>
      <c r="D447" s="4"/>
      <c r="E447" s="4"/>
      <c r="F447" s="4"/>
      <c r="G447" s="4"/>
      <c r="H447" s="4"/>
      <c r="I447" s="4"/>
      <c r="J447" s="4"/>
      <c r="R447" s="4"/>
      <c r="AH447" s="4"/>
    </row>
    <row r="448" spans="2:34" ht="9" customHeight="1" x14ac:dyDescent="0.25">
      <c r="B448" s="4"/>
      <c r="C448" s="4"/>
      <c r="D448" s="4"/>
      <c r="E448" s="4"/>
      <c r="F448" s="4"/>
      <c r="G448" s="4"/>
      <c r="H448" s="4"/>
      <c r="I448" s="4"/>
      <c r="J448" s="4"/>
      <c r="R448" s="4"/>
      <c r="AH448" s="4"/>
    </row>
    <row r="449" spans="2:34" ht="9" customHeight="1" x14ac:dyDescent="0.25">
      <c r="B449" s="4"/>
      <c r="C449" s="4"/>
      <c r="D449" s="4"/>
      <c r="E449" s="4"/>
      <c r="F449" s="4"/>
      <c r="G449" s="4"/>
      <c r="H449" s="4"/>
      <c r="I449" s="4"/>
      <c r="J449" s="4"/>
      <c r="R449" s="4"/>
      <c r="AH449" s="4"/>
    </row>
    <row r="450" spans="2:34" ht="9" customHeight="1" x14ac:dyDescent="0.25">
      <c r="B450" s="4"/>
      <c r="C450" s="4"/>
      <c r="D450" s="4"/>
      <c r="E450" s="4"/>
      <c r="F450" s="4"/>
      <c r="G450" s="4"/>
      <c r="H450" s="4"/>
      <c r="I450" s="4"/>
      <c r="J450" s="4"/>
      <c r="R450" s="4"/>
      <c r="AH450" s="4"/>
    </row>
    <row r="451" spans="2:34" ht="9" customHeight="1" x14ac:dyDescent="0.25">
      <c r="B451" s="4"/>
      <c r="C451" s="4"/>
      <c r="D451" s="4"/>
      <c r="E451" s="4"/>
      <c r="F451" s="4"/>
      <c r="G451" s="4"/>
      <c r="H451" s="4"/>
      <c r="I451" s="4"/>
      <c r="J451" s="4"/>
      <c r="R451" s="4"/>
      <c r="AH451" s="4"/>
    </row>
    <row r="452" spans="2:34" ht="9" customHeight="1" x14ac:dyDescent="0.25">
      <c r="B452" s="4"/>
      <c r="C452" s="4"/>
      <c r="D452" s="4"/>
      <c r="E452" s="4"/>
      <c r="F452" s="4"/>
      <c r="G452" s="4"/>
      <c r="H452" s="4"/>
      <c r="I452" s="4"/>
      <c r="J452" s="4"/>
      <c r="R452" s="4"/>
      <c r="AH452" s="4"/>
    </row>
    <row r="453" spans="2:34" ht="9" customHeight="1" x14ac:dyDescent="0.25">
      <c r="B453" s="4"/>
      <c r="C453" s="4"/>
      <c r="D453" s="4"/>
      <c r="E453" s="4"/>
      <c r="F453" s="4"/>
      <c r="G453" s="4"/>
      <c r="H453" s="4"/>
      <c r="I453" s="4"/>
      <c r="J453" s="4"/>
      <c r="R453" s="4"/>
      <c r="AH453" s="4"/>
    </row>
    <row r="454" spans="2:34" ht="9" customHeight="1" x14ac:dyDescent="0.25">
      <c r="B454" s="4"/>
      <c r="C454" s="4"/>
      <c r="D454" s="4"/>
      <c r="E454" s="4"/>
      <c r="F454" s="4"/>
      <c r="G454" s="4"/>
      <c r="H454" s="4"/>
      <c r="I454" s="4"/>
      <c r="J454" s="4"/>
      <c r="R454" s="4"/>
      <c r="AH454" s="4"/>
    </row>
    <row r="455" spans="2:34" ht="9" customHeight="1" x14ac:dyDescent="0.25">
      <c r="B455" s="4"/>
      <c r="C455" s="4"/>
      <c r="D455" s="4"/>
      <c r="E455" s="4"/>
      <c r="F455" s="4"/>
      <c r="G455" s="4"/>
      <c r="H455" s="4"/>
      <c r="I455" s="4"/>
      <c r="J455" s="4"/>
      <c r="R455" s="4"/>
      <c r="AH455" s="4"/>
    </row>
    <row r="456" spans="2:34" ht="9" customHeight="1" x14ac:dyDescent="0.25">
      <c r="B456" s="4"/>
      <c r="C456" s="4"/>
      <c r="D456" s="4"/>
      <c r="E456" s="4"/>
      <c r="F456" s="4"/>
      <c r="G456" s="4"/>
      <c r="H456" s="4"/>
      <c r="I456" s="4"/>
      <c r="J456" s="4"/>
      <c r="R456" s="4"/>
      <c r="AH456" s="4"/>
    </row>
    <row r="457" spans="2:34" ht="9" customHeight="1" x14ac:dyDescent="0.25">
      <c r="B457" s="4"/>
      <c r="C457" s="4"/>
      <c r="D457" s="4"/>
      <c r="E457" s="4"/>
      <c r="F457" s="4"/>
      <c r="G457" s="4"/>
      <c r="H457" s="4"/>
      <c r="I457" s="4"/>
      <c r="J457" s="4"/>
      <c r="R457" s="4"/>
      <c r="AH457" s="4"/>
    </row>
    <row r="458" spans="2:34" ht="9" customHeight="1" x14ac:dyDescent="0.25">
      <c r="B458" s="4"/>
      <c r="C458" s="4"/>
      <c r="D458" s="4"/>
      <c r="E458" s="4"/>
      <c r="F458" s="4"/>
      <c r="G458" s="4"/>
      <c r="H458" s="4"/>
      <c r="I458" s="4"/>
      <c r="J458" s="4"/>
      <c r="R458" s="4"/>
      <c r="AH458" s="4"/>
    </row>
    <row r="459" spans="2:34" ht="9" customHeight="1" x14ac:dyDescent="0.25">
      <c r="B459" s="4"/>
      <c r="C459" s="4"/>
      <c r="D459" s="4"/>
      <c r="E459" s="4"/>
      <c r="F459" s="4"/>
      <c r="G459" s="4"/>
      <c r="H459" s="4"/>
      <c r="I459" s="4"/>
      <c r="J459" s="4"/>
      <c r="R459" s="4"/>
      <c r="AH459" s="4"/>
    </row>
    <row r="460" spans="2:34" ht="9" customHeight="1" x14ac:dyDescent="0.25">
      <c r="B460" s="4"/>
      <c r="C460" s="4"/>
      <c r="D460" s="4"/>
      <c r="E460" s="4"/>
      <c r="F460" s="4"/>
      <c r="G460" s="4"/>
      <c r="H460" s="4"/>
      <c r="I460" s="4"/>
      <c r="J460" s="4"/>
      <c r="R460" s="4"/>
      <c r="AH460" s="4"/>
    </row>
    <row r="461" spans="2:34" ht="9" customHeight="1" x14ac:dyDescent="0.25">
      <c r="B461" s="4"/>
      <c r="C461" s="4"/>
      <c r="D461" s="4"/>
      <c r="E461" s="4"/>
      <c r="F461" s="4"/>
      <c r="G461" s="4"/>
      <c r="H461" s="4"/>
      <c r="I461" s="4"/>
      <c r="J461" s="4"/>
      <c r="R461" s="4"/>
      <c r="AH461" s="4"/>
    </row>
    <row r="462" spans="2:34" ht="9" customHeight="1" x14ac:dyDescent="0.25">
      <c r="B462" s="4"/>
      <c r="C462" s="4"/>
      <c r="D462" s="4"/>
      <c r="E462" s="4"/>
      <c r="F462" s="4"/>
      <c r="G462" s="4"/>
      <c r="H462" s="4"/>
      <c r="I462" s="4"/>
      <c r="J462" s="4"/>
      <c r="R462" s="4"/>
      <c r="AH462" s="4"/>
    </row>
    <row r="463" spans="2:34" ht="9" customHeight="1" x14ac:dyDescent="0.25">
      <c r="B463" s="4"/>
      <c r="C463" s="4"/>
      <c r="D463" s="4"/>
      <c r="E463" s="4"/>
      <c r="F463" s="4"/>
      <c r="G463" s="4"/>
      <c r="H463" s="4"/>
      <c r="I463" s="4"/>
      <c r="J463" s="4"/>
      <c r="R463" s="4"/>
      <c r="AH463" s="4"/>
    </row>
    <row r="465" spans="2:50" ht="9" customHeight="1" x14ac:dyDescent="0.25">
      <c r="B465" s="239" t="s">
        <v>53</v>
      </c>
      <c r="C465" s="239"/>
      <c r="D465" s="240" t="s">
        <v>163</v>
      </c>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c r="AA465" s="240"/>
      <c r="AB465" s="240"/>
      <c r="AC465" s="240"/>
      <c r="AD465" s="240"/>
      <c r="AE465" s="240"/>
      <c r="AF465" s="240"/>
      <c r="AG465" s="240"/>
      <c r="AH465" s="240"/>
      <c r="AI465" s="240"/>
      <c r="AJ465" s="240"/>
      <c r="AK465" s="240"/>
      <c r="AL465" s="240"/>
      <c r="AM465" s="240"/>
      <c r="AN465" s="240"/>
      <c r="AO465" s="240"/>
      <c r="AP465" s="240"/>
      <c r="AQ465" s="240"/>
      <c r="AR465" s="240"/>
      <c r="AS465" s="240"/>
      <c r="AT465" s="240"/>
      <c r="AU465" s="240"/>
      <c r="AV465" s="240"/>
      <c r="AW465" s="62"/>
      <c r="AX465" s="46"/>
    </row>
    <row r="466" spans="2:50" ht="9" customHeight="1" x14ac:dyDescent="0.25">
      <c r="B466" s="239"/>
      <c r="C466" s="239"/>
      <c r="D466" s="240"/>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c r="AA466" s="240"/>
      <c r="AB466" s="240"/>
      <c r="AC466" s="240"/>
      <c r="AD466" s="240"/>
      <c r="AE466" s="240"/>
      <c r="AF466" s="240"/>
      <c r="AG466" s="240"/>
      <c r="AH466" s="240"/>
      <c r="AI466" s="240"/>
      <c r="AJ466" s="240"/>
      <c r="AK466" s="240"/>
      <c r="AL466" s="240"/>
      <c r="AM466" s="240"/>
      <c r="AN466" s="240"/>
      <c r="AO466" s="240"/>
      <c r="AP466" s="240"/>
      <c r="AQ466" s="240"/>
      <c r="AR466" s="240"/>
      <c r="AS466" s="240"/>
      <c r="AT466" s="240"/>
      <c r="AU466" s="240"/>
      <c r="AV466" s="240"/>
      <c r="AW466" s="62"/>
      <c r="AX466" s="46"/>
    </row>
    <row r="467" spans="2:50" ht="9" customHeight="1" x14ac:dyDescent="0.25">
      <c r="E467" s="241" t="s">
        <v>137</v>
      </c>
      <c r="F467" s="242"/>
      <c r="G467" s="242"/>
      <c r="H467" s="242"/>
      <c r="I467" s="242"/>
      <c r="J467" s="242"/>
      <c r="K467" s="242"/>
      <c r="L467" s="242"/>
      <c r="M467" s="242"/>
      <c r="N467" s="242"/>
      <c r="O467" s="242"/>
      <c r="P467" s="242"/>
      <c r="Q467" s="242"/>
      <c r="R467" s="242"/>
      <c r="S467" s="242"/>
      <c r="T467" s="242"/>
      <c r="U467" s="242"/>
      <c r="V467" s="242"/>
      <c r="W467" s="242"/>
      <c r="X467" s="242"/>
      <c r="Y467" s="242"/>
      <c r="Z467" s="242"/>
      <c r="AA467" s="242"/>
      <c r="AB467" s="242"/>
      <c r="AC467" s="243"/>
      <c r="AD467" s="247" t="s">
        <v>138</v>
      </c>
      <c r="AE467" s="247"/>
      <c r="AF467" s="247"/>
      <c r="AG467" s="247"/>
      <c r="AH467" s="247"/>
      <c r="AI467" s="247"/>
      <c r="AJ467" s="247"/>
      <c r="AM467" s="247" t="s">
        <v>150</v>
      </c>
      <c r="AN467" s="247"/>
      <c r="AO467" s="247"/>
      <c r="AP467" s="247"/>
      <c r="AQ467" s="247"/>
      <c r="AR467" s="247"/>
      <c r="AS467" s="247"/>
    </row>
    <row r="468" spans="2:50" ht="9" customHeight="1" x14ac:dyDescent="0.25">
      <c r="E468" s="244"/>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6"/>
      <c r="AD468" s="248"/>
      <c r="AE468" s="248"/>
      <c r="AF468" s="248"/>
      <c r="AG468" s="248"/>
      <c r="AH468" s="248"/>
      <c r="AI468" s="248"/>
      <c r="AJ468" s="248"/>
      <c r="AM468" s="248"/>
      <c r="AN468" s="248"/>
      <c r="AO468" s="248"/>
      <c r="AP468" s="248"/>
      <c r="AQ468" s="248"/>
      <c r="AR468" s="248"/>
      <c r="AS468" s="248"/>
    </row>
    <row r="469" spans="2:50" ht="9" customHeight="1" x14ac:dyDescent="0.3">
      <c r="K469" s="10"/>
      <c r="L469" s="10"/>
      <c r="M469" s="10"/>
      <c r="N469" s="10"/>
      <c r="O469" s="10"/>
      <c r="P469" s="10"/>
      <c r="Q469" s="10"/>
      <c r="R469" s="10"/>
      <c r="S469" s="10"/>
      <c r="T469" s="10"/>
      <c r="U469" s="10"/>
      <c r="V469" s="10"/>
      <c r="W469" s="10"/>
      <c r="X469" s="10"/>
      <c r="Y469" s="10"/>
      <c r="Z469" s="10"/>
      <c r="AA469" s="10"/>
      <c r="AB469" s="10"/>
      <c r="AC469" s="10"/>
      <c r="AD469" s="70"/>
      <c r="AE469" s="70"/>
      <c r="AF469" s="70"/>
      <c r="AG469" s="70"/>
      <c r="AH469" s="70"/>
      <c r="AI469" s="70"/>
      <c r="AJ469" s="70"/>
      <c r="AM469" s="73"/>
      <c r="AN469" s="73"/>
      <c r="AO469" s="74"/>
      <c r="AP469" s="74"/>
      <c r="AQ469" s="74"/>
      <c r="AR469" s="74"/>
      <c r="AS469" s="74"/>
    </row>
    <row r="470" spans="2:50" ht="9" customHeight="1" x14ac:dyDescent="0.25">
      <c r="E470" s="223" t="s">
        <v>139</v>
      </c>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5"/>
      <c r="AD470" s="228">
        <v>231600</v>
      </c>
      <c r="AE470" s="228"/>
      <c r="AF470" s="228"/>
      <c r="AG470" s="228"/>
      <c r="AH470" s="228"/>
      <c r="AI470" s="228"/>
      <c r="AJ470" s="228"/>
      <c r="AM470" s="227" t="e">
        <f>IF(AD470=0,"",AD470/$AM$462)</f>
        <v>#DIV/0!</v>
      </c>
      <c r="AN470" s="227"/>
      <c r="AO470" s="227"/>
      <c r="AP470" s="227"/>
      <c r="AQ470" s="227"/>
      <c r="AR470" s="227"/>
      <c r="AS470" s="227"/>
    </row>
    <row r="471" spans="2:50" ht="9" customHeight="1" x14ac:dyDescent="0.25">
      <c r="E471" s="223"/>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5"/>
      <c r="AD471" s="228"/>
      <c r="AE471" s="228"/>
      <c r="AF471" s="228"/>
      <c r="AG471" s="228"/>
      <c r="AH471" s="228"/>
      <c r="AI471" s="228"/>
      <c r="AJ471" s="228"/>
      <c r="AM471" s="227"/>
      <c r="AN471" s="227"/>
      <c r="AO471" s="227"/>
      <c r="AP471" s="227"/>
      <c r="AQ471" s="227"/>
      <c r="AR471" s="227"/>
      <c r="AS471" s="227"/>
    </row>
    <row r="472" spans="2:50" ht="9" customHeight="1" x14ac:dyDescent="0.3">
      <c r="K472" s="10"/>
      <c r="L472" s="10"/>
      <c r="M472" s="10"/>
      <c r="N472" s="10"/>
      <c r="O472" s="10"/>
      <c r="P472" s="10"/>
      <c r="Q472" s="10"/>
      <c r="R472" s="10"/>
      <c r="S472" s="10"/>
      <c r="T472" s="10"/>
      <c r="U472" s="10"/>
      <c r="V472" s="10"/>
      <c r="W472" s="10"/>
      <c r="X472" s="10"/>
      <c r="Y472" s="10"/>
      <c r="Z472" s="10"/>
      <c r="AA472" s="10"/>
      <c r="AB472" s="10"/>
      <c r="AC472" s="10"/>
      <c r="AD472" s="70"/>
      <c r="AE472" s="70"/>
      <c r="AF472" s="70"/>
      <c r="AG472" s="70"/>
      <c r="AH472" s="70"/>
      <c r="AI472" s="70"/>
      <c r="AJ472" s="70"/>
      <c r="AM472" s="73"/>
      <c r="AN472" s="73"/>
      <c r="AO472" s="73"/>
      <c r="AP472" s="73"/>
      <c r="AQ472" s="73"/>
      <c r="AR472" s="74"/>
      <c r="AS472" s="74"/>
    </row>
    <row r="473" spans="2:50" ht="9" customHeight="1" x14ac:dyDescent="0.25">
      <c r="E473" s="234" t="s">
        <v>140</v>
      </c>
      <c r="F473" s="235"/>
      <c r="G473" s="235"/>
      <c r="H473" s="235"/>
      <c r="I473" s="235"/>
      <c r="J473" s="235"/>
      <c r="K473" s="235"/>
      <c r="L473" s="235"/>
      <c r="M473" s="235"/>
      <c r="N473" s="235"/>
      <c r="O473" s="235"/>
      <c r="P473" s="235"/>
      <c r="Q473" s="235"/>
      <c r="R473" s="235"/>
      <c r="S473" s="235"/>
      <c r="T473" s="235"/>
      <c r="U473" s="235"/>
      <c r="V473" s="235"/>
      <c r="W473" s="235"/>
      <c r="X473" s="235"/>
      <c r="Y473" s="235"/>
      <c r="Z473" s="235"/>
      <c r="AA473" s="235"/>
      <c r="AB473" s="235"/>
      <c r="AC473" s="236"/>
      <c r="AD473" s="237"/>
      <c r="AE473" s="237"/>
      <c r="AF473" s="237"/>
      <c r="AG473" s="237"/>
      <c r="AH473" s="237"/>
      <c r="AI473" s="237"/>
      <c r="AJ473" s="237"/>
      <c r="AM473" s="238" t="str">
        <f>IF(AD473=0,"",AD473/$AM$462)</f>
        <v/>
      </c>
      <c r="AN473" s="238"/>
      <c r="AO473" s="238"/>
      <c r="AP473" s="238"/>
      <c r="AQ473" s="238"/>
      <c r="AR473" s="238"/>
      <c r="AS473" s="238"/>
    </row>
    <row r="474" spans="2:50" ht="9" customHeight="1" x14ac:dyDescent="0.25">
      <c r="E474" s="234"/>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6"/>
      <c r="AD474" s="237"/>
      <c r="AE474" s="237"/>
      <c r="AF474" s="237"/>
      <c r="AG474" s="237"/>
      <c r="AH474" s="237"/>
      <c r="AI474" s="237"/>
      <c r="AJ474" s="237"/>
      <c r="AM474" s="238"/>
      <c r="AN474" s="238"/>
      <c r="AO474" s="238"/>
      <c r="AP474" s="238"/>
      <c r="AQ474" s="238"/>
      <c r="AR474" s="238"/>
      <c r="AS474" s="238"/>
    </row>
    <row r="475" spans="2:50" ht="9" customHeight="1" x14ac:dyDescent="0.25">
      <c r="E475" s="229" t="s">
        <v>141</v>
      </c>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1"/>
      <c r="AD475" s="232"/>
      <c r="AE475" s="232"/>
      <c r="AF475" s="232"/>
      <c r="AG475" s="232"/>
      <c r="AH475" s="232"/>
      <c r="AI475" s="232"/>
      <c r="AJ475" s="232"/>
      <c r="AM475" s="233" t="str">
        <f>IF(AD475=0,"",AD475/$AM$462)</f>
        <v/>
      </c>
      <c r="AN475" s="233"/>
      <c r="AO475" s="233"/>
      <c r="AP475" s="233"/>
      <c r="AQ475" s="233"/>
      <c r="AR475" s="233"/>
      <c r="AS475" s="233"/>
    </row>
    <row r="476" spans="2:50" ht="9" customHeight="1" x14ac:dyDescent="0.25">
      <c r="E476" s="229"/>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1"/>
      <c r="AD476" s="232"/>
      <c r="AE476" s="232"/>
      <c r="AF476" s="232"/>
      <c r="AG476" s="232"/>
      <c r="AH476" s="232"/>
      <c r="AI476" s="232"/>
      <c r="AJ476" s="232"/>
      <c r="AM476" s="233"/>
      <c r="AN476" s="233"/>
      <c r="AO476" s="233"/>
      <c r="AP476" s="233"/>
      <c r="AQ476" s="233"/>
      <c r="AR476" s="233"/>
      <c r="AS476" s="233"/>
    </row>
    <row r="477" spans="2:50" ht="9" customHeight="1" x14ac:dyDescent="0.25">
      <c r="E477" s="234" t="s">
        <v>142</v>
      </c>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6"/>
      <c r="AD477" s="237"/>
      <c r="AE477" s="237"/>
      <c r="AF477" s="237"/>
      <c r="AG477" s="237"/>
      <c r="AH477" s="237"/>
      <c r="AI477" s="237"/>
      <c r="AJ477" s="237"/>
      <c r="AM477" s="238" t="str">
        <f>IF(AD477=0,"",AD477/$AM$462)</f>
        <v/>
      </c>
      <c r="AN477" s="238"/>
      <c r="AO477" s="238"/>
      <c r="AP477" s="238"/>
      <c r="AQ477" s="238"/>
      <c r="AR477" s="238"/>
      <c r="AS477" s="238"/>
    </row>
    <row r="478" spans="2:50" ht="9" customHeight="1" x14ac:dyDescent="0.25">
      <c r="E478" s="234"/>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6"/>
      <c r="AD478" s="237"/>
      <c r="AE478" s="237"/>
      <c r="AF478" s="237"/>
      <c r="AG478" s="237"/>
      <c r="AH478" s="237"/>
      <c r="AI478" s="237"/>
      <c r="AJ478" s="237"/>
      <c r="AM478" s="238"/>
      <c r="AN478" s="238"/>
      <c r="AO478" s="238"/>
      <c r="AP478" s="238"/>
      <c r="AQ478" s="238"/>
      <c r="AR478" s="238"/>
      <c r="AS478" s="238"/>
    </row>
    <row r="479" spans="2:50" ht="9" customHeight="1" x14ac:dyDescent="0.25">
      <c r="E479" s="229" t="s">
        <v>143</v>
      </c>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1"/>
      <c r="AD479" s="232"/>
      <c r="AE479" s="232"/>
      <c r="AF479" s="232"/>
      <c r="AG479" s="232"/>
      <c r="AH479" s="232"/>
      <c r="AI479" s="232"/>
      <c r="AJ479" s="232"/>
      <c r="AM479" s="233" t="str">
        <f>IF(AD479=0,"",AD479/$AM$462)</f>
        <v/>
      </c>
      <c r="AN479" s="233"/>
      <c r="AO479" s="233"/>
      <c r="AP479" s="233"/>
      <c r="AQ479" s="233"/>
      <c r="AR479" s="233"/>
      <c r="AS479" s="233"/>
    </row>
    <row r="480" spans="2:50" ht="9" customHeight="1" x14ac:dyDescent="0.25">
      <c r="E480" s="229"/>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1"/>
      <c r="AD480" s="232"/>
      <c r="AE480" s="232"/>
      <c r="AF480" s="232"/>
      <c r="AG480" s="232"/>
      <c r="AH480" s="232"/>
      <c r="AI480" s="232"/>
      <c r="AJ480" s="232"/>
      <c r="AM480" s="233"/>
      <c r="AN480" s="233"/>
      <c r="AO480" s="233"/>
      <c r="AP480" s="233"/>
      <c r="AQ480" s="233"/>
      <c r="AR480" s="233"/>
      <c r="AS480" s="233"/>
    </row>
    <row r="481" spans="5:45" ht="9" customHeight="1" x14ac:dyDescent="0.25">
      <c r="E481" s="234" t="s">
        <v>116</v>
      </c>
      <c r="F481" s="235"/>
      <c r="G481" s="235"/>
      <c r="H481" s="235"/>
      <c r="I481" s="235"/>
      <c r="J481" s="235"/>
      <c r="K481" s="235"/>
      <c r="L481" s="235"/>
      <c r="M481" s="235"/>
      <c r="N481" s="235"/>
      <c r="O481" s="235"/>
      <c r="P481" s="235"/>
      <c r="Q481" s="235"/>
      <c r="R481" s="235"/>
      <c r="S481" s="235"/>
      <c r="T481" s="235"/>
      <c r="U481" s="235"/>
      <c r="V481" s="235"/>
      <c r="W481" s="235"/>
      <c r="X481" s="235"/>
      <c r="Y481" s="235"/>
      <c r="Z481" s="235"/>
      <c r="AA481" s="235"/>
      <c r="AB481" s="235"/>
      <c r="AC481" s="236"/>
      <c r="AD481" s="237"/>
      <c r="AE481" s="237"/>
      <c r="AF481" s="237"/>
      <c r="AG481" s="237"/>
      <c r="AH481" s="237"/>
      <c r="AI481" s="237"/>
      <c r="AJ481" s="237"/>
      <c r="AM481" s="238" t="str">
        <f>IF(AD481=0,"",AD481/$AM$462)</f>
        <v/>
      </c>
      <c r="AN481" s="238"/>
      <c r="AO481" s="238"/>
      <c r="AP481" s="238"/>
      <c r="AQ481" s="238"/>
      <c r="AR481" s="238"/>
      <c r="AS481" s="238"/>
    </row>
    <row r="482" spans="5:45" ht="9" customHeight="1" x14ac:dyDescent="0.25">
      <c r="E482" s="234"/>
      <c r="F482" s="235"/>
      <c r="G482" s="235"/>
      <c r="H482" s="235"/>
      <c r="I482" s="235"/>
      <c r="J482" s="235"/>
      <c r="K482" s="235"/>
      <c r="L482" s="235"/>
      <c r="M482" s="235"/>
      <c r="N482" s="235"/>
      <c r="O482" s="235"/>
      <c r="P482" s="235"/>
      <c r="Q482" s="235"/>
      <c r="R482" s="235"/>
      <c r="S482" s="235"/>
      <c r="T482" s="235"/>
      <c r="U482" s="235"/>
      <c r="V482" s="235"/>
      <c r="W482" s="235"/>
      <c r="X482" s="235"/>
      <c r="Y482" s="235"/>
      <c r="Z482" s="235"/>
      <c r="AA482" s="235"/>
      <c r="AB482" s="235"/>
      <c r="AC482" s="236"/>
      <c r="AD482" s="237"/>
      <c r="AE482" s="237"/>
      <c r="AF482" s="237"/>
      <c r="AG482" s="237"/>
      <c r="AH482" s="237"/>
      <c r="AI482" s="237"/>
      <c r="AJ482" s="237"/>
      <c r="AM482" s="238"/>
      <c r="AN482" s="238"/>
      <c r="AO482" s="238"/>
      <c r="AP482" s="238"/>
      <c r="AQ482" s="238"/>
      <c r="AR482" s="238"/>
      <c r="AS482" s="238"/>
    </row>
    <row r="483" spans="5:45" ht="9" customHeight="1" x14ac:dyDescent="0.25">
      <c r="E483" s="229" t="s">
        <v>117</v>
      </c>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1"/>
      <c r="AD483" s="232"/>
      <c r="AE483" s="232"/>
      <c r="AF483" s="232"/>
      <c r="AG483" s="232"/>
      <c r="AH483" s="232"/>
      <c r="AI483" s="232"/>
      <c r="AJ483" s="232"/>
      <c r="AM483" s="233" t="str">
        <f>IF(AD483=0,"",AD483/$AM$462)</f>
        <v/>
      </c>
      <c r="AN483" s="233"/>
      <c r="AO483" s="233"/>
      <c r="AP483" s="233"/>
      <c r="AQ483" s="233"/>
      <c r="AR483" s="233"/>
      <c r="AS483" s="233"/>
    </row>
    <row r="484" spans="5:45" ht="9" customHeight="1" x14ac:dyDescent="0.25">
      <c r="E484" s="229"/>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1"/>
      <c r="AD484" s="232"/>
      <c r="AE484" s="232"/>
      <c r="AF484" s="232"/>
      <c r="AG484" s="232"/>
      <c r="AH484" s="232"/>
      <c r="AI484" s="232"/>
      <c r="AJ484" s="232"/>
      <c r="AM484" s="233"/>
      <c r="AN484" s="233"/>
      <c r="AO484" s="233"/>
      <c r="AP484" s="233"/>
      <c r="AQ484" s="233"/>
      <c r="AR484" s="233"/>
      <c r="AS484" s="233"/>
    </row>
    <row r="485" spans="5:45" ht="9" customHeight="1" x14ac:dyDescent="0.25">
      <c r="E485" s="234" t="s">
        <v>118</v>
      </c>
      <c r="F485" s="235"/>
      <c r="G485" s="235"/>
      <c r="H485" s="235"/>
      <c r="I485" s="235"/>
      <c r="J485" s="235"/>
      <c r="K485" s="235"/>
      <c r="L485" s="235"/>
      <c r="M485" s="235"/>
      <c r="N485" s="235"/>
      <c r="O485" s="235"/>
      <c r="P485" s="235"/>
      <c r="Q485" s="235"/>
      <c r="R485" s="235"/>
      <c r="S485" s="235"/>
      <c r="T485" s="235"/>
      <c r="U485" s="235"/>
      <c r="V485" s="235"/>
      <c r="W485" s="235"/>
      <c r="X485" s="235"/>
      <c r="Y485" s="235"/>
      <c r="Z485" s="235"/>
      <c r="AA485" s="235"/>
      <c r="AB485" s="235"/>
      <c r="AC485" s="236"/>
      <c r="AD485" s="237"/>
      <c r="AE485" s="237"/>
      <c r="AF485" s="237"/>
      <c r="AG485" s="237"/>
      <c r="AH485" s="237"/>
      <c r="AI485" s="237"/>
      <c r="AJ485" s="237"/>
      <c r="AM485" s="238" t="str">
        <f>IF(AD485=0,"",AD485/$AM$462)</f>
        <v/>
      </c>
      <c r="AN485" s="238"/>
      <c r="AO485" s="238"/>
      <c r="AP485" s="238"/>
      <c r="AQ485" s="238"/>
      <c r="AR485" s="238"/>
      <c r="AS485" s="238"/>
    </row>
    <row r="486" spans="5:45" ht="9" customHeight="1" x14ac:dyDescent="0.25">
      <c r="E486" s="234"/>
      <c r="F486" s="235"/>
      <c r="G486" s="235"/>
      <c r="H486" s="235"/>
      <c r="I486" s="235"/>
      <c r="J486" s="235"/>
      <c r="K486" s="235"/>
      <c r="L486" s="235"/>
      <c r="M486" s="235"/>
      <c r="N486" s="235"/>
      <c r="O486" s="235"/>
      <c r="P486" s="235"/>
      <c r="Q486" s="235"/>
      <c r="R486" s="235"/>
      <c r="S486" s="235"/>
      <c r="T486" s="235"/>
      <c r="U486" s="235"/>
      <c r="V486" s="235"/>
      <c r="W486" s="235"/>
      <c r="X486" s="235"/>
      <c r="Y486" s="235"/>
      <c r="Z486" s="235"/>
      <c r="AA486" s="235"/>
      <c r="AB486" s="235"/>
      <c r="AC486" s="236"/>
      <c r="AD486" s="237"/>
      <c r="AE486" s="237"/>
      <c r="AF486" s="237"/>
      <c r="AG486" s="237"/>
      <c r="AH486" s="237"/>
      <c r="AI486" s="237"/>
      <c r="AJ486" s="237"/>
      <c r="AM486" s="238"/>
      <c r="AN486" s="238"/>
      <c r="AO486" s="238"/>
      <c r="AP486" s="238"/>
      <c r="AQ486" s="238"/>
      <c r="AR486" s="238"/>
      <c r="AS486" s="238"/>
    </row>
    <row r="487" spans="5:45" ht="9" customHeight="1" x14ac:dyDescent="0.25">
      <c r="E487" s="229" t="s">
        <v>144</v>
      </c>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1"/>
      <c r="AD487" s="232"/>
      <c r="AE487" s="232"/>
      <c r="AF487" s="232"/>
      <c r="AG487" s="232"/>
      <c r="AH487" s="232"/>
      <c r="AI487" s="232"/>
      <c r="AJ487" s="232"/>
      <c r="AM487" s="233" t="str">
        <f>IF(AD487=0,"",AD487/$AM$462)</f>
        <v/>
      </c>
      <c r="AN487" s="233"/>
      <c r="AO487" s="233"/>
      <c r="AP487" s="233"/>
      <c r="AQ487" s="233"/>
      <c r="AR487" s="233"/>
      <c r="AS487" s="233"/>
    </row>
    <row r="488" spans="5:45" ht="9" customHeight="1" x14ac:dyDescent="0.25">
      <c r="E488" s="229"/>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1"/>
      <c r="AD488" s="232"/>
      <c r="AE488" s="232"/>
      <c r="AF488" s="232"/>
      <c r="AG488" s="232"/>
      <c r="AH488" s="232"/>
      <c r="AI488" s="232"/>
      <c r="AJ488" s="232"/>
      <c r="AM488" s="233"/>
      <c r="AN488" s="233"/>
      <c r="AO488" s="233"/>
      <c r="AP488" s="233"/>
      <c r="AQ488" s="233"/>
      <c r="AR488" s="233"/>
      <c r="AS488" s="233"/>
    </row>
    <row r="489" spans="5:45" ht="9" customHeight="1" x14ac:dyDescent="0.25">
      <c r="E489" s="234" t="s">
        <v>145</v>
      </c>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6"/>
      <c r="AD489" s="237">
        <v>150000</v>
      </c>
      <c r="AE489" s="237"/>
      <c r="AF489" s="237"/>
      <c r="AG489" s="237"/>
      <c r="AH489" s="237"/>
      <c r="AI489" s="237"/>
      <c r="AJ489" s="237"/>
      <c r="AM489" s="238" t="e">
        <f>IF(AD489=0,"",AD489/$AM$462)</f>
        <v>#DIV/0!</v>
      </c>
      <c r="AN489" s="238"/>
      <c r="AO489" s="238"/>
      <c r="AP489" s="238"/>
      <c r="AQ489" s="238"/>
      <c r="AR489" s="238"/>
      <c r="AS489" s="238"/>
    </row>
    <row r="490" spans="5:45" ht="9" customHeight="1" x14ac:dyDescent="0.25">
      <c r="E490" s="234"/>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6"/>
      <c r="AD490" s="237"/>
      <c r="AE490" s="237"/>
      <c r="AF490" s="237"/>
      <c r="AG490" s="237"/>
      <c r="AH490" s="237"/>
      <c r="AI490" s="237"/>
      <c r="AJ490" s="237"/>
      <c r="AM490" s="238"/>
      <c r="AN490" s="238"/>
      <c r="AO490" s="238"/>
      <c r="AP490" s="238"/>
      <c r="AQ490" s="238"/>
      <c r="AR490" s="238"/>
      <c r="AS490" s="238"/>
    </row>
    <row r="491" spans="5:45" ht="9" customHeight="1" x14ac:dyDescent="0.25">
      <c r="E491" s="229" t="s">
        <v>147</v>
      </c>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1"/>
      <c r="AD491" s="232"/>
      <c r="AE491" s="232"/>
      <c r="AF491" s="232"/>
      <c r="AG491" s="232"/>
      <c r="AH491" s="232"/>
      <c r="AI491" s="232"/>
      <c r="AJ491" s="232"/>
      <c r="AM491" s="233" t="str">
        <f>IF(AD491=0,"",AD491/$AM$462)</f>
        <v/>
      </c>
      <c r="AN491" s="233"/>
      <c r="AO491" s="233"/>
      <c r="AP491" s="233"/>
      <c r="AQ491" s="233"/>
      <c r="AR491" s="233"/>
      <c r="AS491" s="233"/>
    </row>
    <row r="492" spans="5:45" ht="9" customHeight="1" x14ac:dyDescent="0.25">
      <c r="E492" s="229"/>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1"/>
      <c r="AD492" s="232"/>
      <c r="AE492" s="232"/>
      <c r="AF492" s="232"/>
      <c r="AG492" s="232"/>
      <c r="AH492" s="232"/>
      <c r="AI492" s="232"/>
      <c r="AJ492" s="232"/>
      <c r="AM492" s="233"/>
      <c r="AN492" s="233"/>
      <c r="AO492" s="233"/>
      <c r="AP492" s="233"/>
      <c r="AQ492" s="233"/>
      <c r="AR492" s="233"/>
      <c r="AS492" s="233"/>
    </row>
    <row r="493" spans="5:45" ht="9" customHeight="1" x14ac:dyDescent="0.25">
      <c r="E493" s="234" t="s">
        <v>147</v>
      </c>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6"/>
      <c r="AD493" s="237"/>
      <c r="AE493" s="237"/>
      <c r="AF493" s="237"/>
      <c r="AG493" s="237"/>
      <c r="AH493" s="237"/>
      <c r="AI493" s="237"/>
      <c r="AJ493" s="237"/>
      <c r="AM493" s="238" t="str">
        <f>IF(AD493=0,"",AD493/$AM$462)</f>
        <v/>
      </c>
      <c r="AN493" s="238"/>
      <c r="AO493" s="238"/>
      <c r="AP493" s="238"/>
      <c r="AQ493" s="238"/>
      <c r="AR493" s="238"/>
      <c r="AS493" s="238"/>
    </row>
    <row r="494" spans="5:45" ht="9" customHeight="1" x14ac:dyDescent="0.25">
      <c r="E494" s="234"/>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6"/>
      <c r="AD494" s="237"/>
      <c r="AE494" s="237"/>
      <c r="AF494" s="237"/>
      <c r="AG494" s="237"/>
      <c r="AH494" s="237"/>
      <c r="AI494" s="237"/>
      <c r="AJ494" s="237"/>
      <c r="AM494" s="238"/>
      <c r="AN494" s="238"/>
      <c r="AO494" s="238"/>
      <c r="AP494" s="238"/>
      <c r="AQ494" s="238"/>
      <c r="AR494" s="238"/>
      <c r="AS494" s="238"/>
    </row>
    <row r="495" spans="5:45" ht="9" customHeight="1" x14ac:dyDescent="0.3">
      <c r="K495" s="10"/>
      <c r="L495" s="10"/>
      <c r="M495" s="10"/>
      <c r="N495" s="10"/>
      <c r="O495" s="10"/>
      <c r="P495" s="10"/>
      <c r="Q495" s="10"/>
      <c r="R495" s="10"/>
      <c r="S495" s="10"/>
      <c r="T495" s="10"/>
      <c r="U495" s="10"/>
      <c r="V495" s="10"/>
      <c r="W495" s="10"/>
      <c r="X495" s="10"/>
      <c r="Y495" s="10"/>
      <c r="Z495" s="10"/>
      <c r="AA495" s="10"/>
      <c r="AB495" s="10"/>
      <c r="AC495" s="10"/>
      <c r="AD495" s="70"/>
      <c r="AE495" s="70"/>
      <c r="AF495" s="70"/>
      <c r="AG495" s="70"/>
      <c r="AH495" s="70"/>
      <c r="AI495" s="70"/>
      <c r="AJ495" s="70"/>
      <c r="AM495" s="73"/>
      <c r="AN495" s="73"/>
      <c r="AO495" s="74"/>
      <c r="AP495" s="74"/>
      <c r="AQ495" s="74"/>
      <c r="AR495" s="74"/>
      <c r="AS495" s="74"/>
    </row>
    <row r="496" spans="5:45" ht="9" customHeight="1" x14ac:dyDescent="0.25">
      <c r="E496" s="223" t="s">
        <v>146</v>
      </c>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5"/>
      <c r="AD496" s="228">
        <f>SUM(AD473:AJ494)</f>
        <v>150000</v>
      </c>
      <c r="AE496" s="228"/>
      <c r="AF496" s="228"/>
      <c r="AG496" s="228"/>
      <c r="AH496" s="228"/>
      <c r="AI496" s="228"/>
      <c r="AJ496" s="228"/>
      <c r="AM496" s="227" t="e">
        <f>IF(AD496=0,"",AD496/$AM$462)</f>
        <v>#DIV/0!</v>
      </c>
      <c r="AN496" s="227"/>
      <c r="AO496" s="227"/>
      <c r="AP496" s="227"/>
      <c r="AQ496" s="227"/>
      <c r="AR496" s="227"/>
      <c r="AS496" s="227"/>
    </row>
    <row r="497" spans="1:50" ht="9" customHeight="1" x14ac:dyDescent="0.25">
      <c r="E497" s="223"/>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5"/>
      <c r="AD497" s="228"/>
      <c r="AE497" s="228"/>
      <c r="AF497" s="228"/>
      <c r="AG497" s="228"/>
      <c r="AH497" s="228"/>
      <c r="AI497" s="228"/>
      <c r="AJ497" s="228"/>
      <c r="AM497" s="227"/>
      <c r="AN497" s="227"/>
      <c r="AO497" s="227"/>
      <c r="AP497" s="227"/>
      <c r="AQ497" s="227"/>
      <c r="AR497" s="227"/>
      <c r="AS497" s="227"/>
    </row>
    <row r="498" spans="1:50" ht="9" customHeight="1" x14ac:dyDescent="0.3">
      <c r="AD498" s="71"/>
      <c r="AE498" s="71"/>
      <c r="AF498" s="71"/>
      <c r="AG498" s="71"/>
      <c r="AH498" s="72"/>
      <c r="AI498" s="71"/>
      <c r="AJ498" s="71"/>
      <c r="AM498" s="74"/>
      <c r="AN498" s="74"/>
      <c r="AO498" s="74"/>
      <c r="AP498" s="74"/>
      <c r="AQ498" s="74"/>
      <c r="AR498" s="74"/>
      <c r="AS498" s="74"/>
    </row>
    <row r="499" spans="1:50" ht="9" customHeight="1" x14ac:dyDescent="0.25">
      <c r="E499" s="223" t="s">
        <v>148</v>
      </c>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5"/>
      <c r="AD499" s="228">
        <v>21600</v>
      </c>
      <c r="AE499" s="228"/>
      <c r="AF499" s="228"/>
      <c r="AG499" s="228"/>
      <c r="AH499" s="228"/>
      <c r="AI499" s="228"/>
      <c r="AJ499" s="228"/>
      <c r="AM499" s="227" t="e">
        <f>IF(AD499=0,"",AD499/$AM$462)</f>
        <v>#DIV/0!</v>
      </c>
      <c r="AN499" s="227"/>
      <c r="AO499" s="227"/>
      <c r="AP499" s="227"/>
      <c r="AQ499" s="227"/>
      <c r="AR499" s="227"/>
      <c r="AS499" s="227"/>
    </row>
    <row r="500" spans="1:50" ht="9" customHeight="1" x14ac:dyDescent="0.25">
      <c r="E500" s="223"/>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5"/>
      <c r="AD500" s="228"/>
      <c r="AE500" s="228"/>
      <c r="AF500" s="228"/>
      <c r="AG500" s="228"/>
      <c r="AH500" s="228"/>
      <c r="AI500" s="228"/>
      <c r="AJ500" s="228"/>
      <c r="AM500" s="227"/>
      <c r="AN500" s="227"/>
      <c r="AO500" s="227"/>
      <c r="AP500" s="227"/>
      <c r="AQ500" s="227"/>
      <c r="AR500" s="227"/>
      <c r="AS500" s="227"/>
    </row>
    <row r="501" spans="1:50" ht="9" customHeight="1" x14ac:dyDescent="0.3">
      <c r="AD501" s="71"/>
      <c r="AE501" s="71"/>
      <c r="AF501" s="71"/>
      <c r="AG501" s="71"/>
      <c r="AH501" s="72"/>
      <c r="AI501" s="71"/>
      <c r="AJ501" s="71"/>
      <c r="AM501" s="75"/>
      <c r="AN501" s="75"/>
      <c r="AO501" s="75"/>
      <c r="AP501" s="75"/>
      <c r="AQ501" s="75"/>
      <c r="AR501" s="75"/>
      <c r="AS501" s="75"/>
    </row>
    <row r="502" spans="1:50" ht="9" customHeight="1" x14ac:dyDescent="0.25">
      <c r="E502" s="223" t="s">
        <v>149</v>
      </c>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5"/>
      <c r="AD502" s="226">
        <f>AM462-AD470-AD496-AD499</f>
        <v>-403200</v>
      </c>
      <c r="AE502" s="226"/>
      <c r="AF502" s="226"/>
      <c r="AG502" s="226"/>
      <c r="AH502" s="226"/>
      <c r="AI502" s="226"/>
      <c r="AJ502" s="226"/>
      <c r="AM502" s="227" t="e">
        <f>IF(AD502=0,"",AD502/$AM$462)</f>
        <v>#DIV/0!</v>
      </c>
      <c r="AN502" s="227"/>
      <c r="AO502" s="227"/>
      <c r="AP502" s="227"/>
      <c r="AQ502" s="227"/>
      <c r="AR502" s="227"/>
      <c r="AS502" s="227"/>
    </row>
    <row r="503" spans="1:50" ht="9" customHeight="1" x14ac:dyDescent="0.25">
      <c r="E503" s="223"/>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5"/>
      <c r="AD503" s="226"/>
      <c r="AE503" s="226"/>
      <c r="AF503" s="226"/>
      <c r="AG503" s="226"/>
      <c r="AH503" s="226"/>
      <c r="AI503" s="226"/>
      <c r="AJ503" s="226"/>
      <c r="AM503" s="227"/>
      <c r="AN503" s="227"/>
      <c r="AO503" s="227"/>
      <c r="AP503" s="227"/>
      <c r="AQ503" s="227"/>
      <c r="AR503" s="227"/>
      <c r="AS503" s="227"/>
    </row>
    <row r="505" spans="1:50" ht="9" customHeight="1" x14ac:dyDescent="0.25">
      <c r="A505" s="279" t="str">
        <f>$L$94</f>
        <v>Le développement des actions collectives de prévention de la perte d'autonomie de l'ASEPT Bretagne dans le Morbihan</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279"/>
      <c r="AF505" s="279"/>
      <c r="AG505" s="279"/>
      <c r="AH505" s="279"/>
      <c r="AI505" s="279"/>
      <c r="AJ505" s="279"/>
      <c r="AK505" s="279"/>
      <c r="AL505" s="279"/>
      <c r="AM505" s="279"/>
      <c r="AN505" s="279"/>
      <c r="AO505" s="279"/>
      <c r="AP505" s="279"/>
      <c r="AQ505" s="279"/>
      <c r="AR505" s="279"/>
      <c r="AS505" s="279"/>
      <c r="AT505" s="279"/>
      <c r="AU505" s="279"/>
    </row>
    <row r="506" spans="1:50" ht="9" customHeight="1" x14ac:dyDescent="0.25">
      <c r="A506" s="279"/>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279"/>
      <c r="AF506" s="279"/>
      <c r="AG506" s="279"/>
      <c r="AH506" s="279"/>
      <c r="AI506" s="279"/>
      <c r="AJ506" s="279"/>
      <c r="AK506" s="279"/>
      <c r="AL506" s="279"/>
      <c r="AM506" s="279"/>
      <c r="AN506" s="279"/>
      <c r="AO506" s="279"/>
      <c r="AP506" s="279"/>
      <c r="AQ506" s="279"/>
      <c r="AR506" s="279"/>
      <c r="AS506" s="279"/>
      <c r="AT506" s="279"/>
      <c r="AU506" s="279"/>
    </row>
    <row r="507" spans="1:50" ht="9" customHeight="1" x14ac:dyDescent="0.25">
      <c r="A507" s="279"/>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279"/>
      <c r="AF507" s="279"/>
      <c r="AG507" s="279"/>
      <c r="AH507" s="279"/>
      <c r="AI507" s="279"/>
      <c r="AJ507" s="279"/>
      <c r="AK507" s="279"/>
      <c r="AL507" s="279"/>
      <c r="AM507" s="279"/>
      <c r="AN507" s="279"/>
      <c r="AO507" s="279"/>
      <c r="AP507" s="279"/>
      <c r="AQ507" s="279"/>
      <c r="AR507" s="279"/>
      <c r="AS507" s="279"/>
      <c r="AT507" s="279"/>
      <c r="AU507" s="279"/>
    </row>
    <row r="508" spans="1:50" ht="9" customHeight="1" x14ac:dyDescent="0.25">
      <c r="D508" s="51"/>
      <c r="E508" s="51"/>
      <c r="F508" s="51"/>
      <c r="G508" s="51"/>
      <c r="H508" s="51"/>
      <c r="I508" s="51"/>
      <c r="J508" s="51"/>
      <c r="K508" s="51"/>
      <c r="L508" s="51"/>
      <c r="M508" s="51"/>
      <c r="N508" s="51"/>
      <c r="O508" s="51"/>
      <c r="P508" s="51"/>
      <c r="Q508" s="51"/>
      <c r="R508" s="58"/>
      <c r="S508" s="51"/>
      <c r="T508" s="51"/>
      <c r="U508" s="51"/>
      <c r="V508" s="51"/>
      <c r="W508" s="51"/>
      <c r="X508" s="51"/>
      <c r="Y508" s="51"/>
      <c r="Z508" s="51"/>
      <c r="AA508" s="51"/>
      <c r="AB508" s="51"/>
      <c r="AC508" s="51"/>
      <c r="AD508" s="51"/>
      <c r="AE508" s="51"/>
      <c r="AF508" s="51"/>
      <c r="AG508" s="51"/>
      <c r="AH508" s="58"/>
      <c r="AI508" s="51"/>
      <c r="AJ508" s="51"/>
      <c r="AK508" s="51"/>
      <c r="AL508" s="51"/>
      <c r="AM508" s="51"/>
      <c r="AN508" s="51"/>
      <c r="AO508" s="51"/>
      <c r="AP508" s="51"/>
      <c r="AQ508" s="51"/>
      <c r="AR508" s="51"/>
      <c r="AS508" s="51"/>
      <c r="AT508" s="51"/>
      <c r="AU508" s="51"/>
    </row>
    <row r="509" spans="1:50" ht="9" customHeight="1" x14ac:dyDescent="0.25">
      <c r="D509" s="280" t="s">
        <v>162</v>
      </c>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280"/>
      <c r="AE509" s="280"/>
      <c r="AF509" s="280"/>
      <c r="AG509" s="280"/>
      <c r="AH509" s="280"/>
      <c r="AI509" s="280"/>
      <c r="AJ509" s="280"/>
      <c r="AK509" s="280"/>
      <c r="AL509" s="280"/>
      <c r="AM509" s="280"/>
      <c r="AN509" s="280"/>
      <c r="AO509" s="280"/>
      <c r="AP509" s="280"/>
      <c r="AQ509" s="280"/>
      <c r="AR509" s="280"/>
      <c r="AS509" s="280"/>
      <c r="AT509" s="280"/>
      <c r="AU509" s="280"/>
    </row>
    <row r="510" spans="1:50" ht="9" customHeight="1" x14ac:dyDescent="0.25">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80"/>
      <c r="AE510" s="280"/>
      <c r="AF510" s="280"/>
      <c r="AG510" s="280"/>
      <c r="AH510" s="280"/>
      <c r="AI510" s="280"/>
      <c r="AJ510" s="280"/>
      <c r="AK510" s="280"/>
      <c r="AL510" s="280"/>
      <c r="AM510" s="280"/>
      <c r="AN510" s="280"/>
      <c r="AO510" s="280"/>
      <c r="AP510" s="280"/>
      <c r="AQ510" s="280"/>
      <c r="AR510" s="280"/>
      <c r="AS510" s="280"/>
      <c r="AT510" s="280"/>
      <c r="AU510" s="280"/>
    </row>
    <row r="512" spans="1:50" ht="9" customHeight="1" x14ac:dyDescent="0.25">
      <c r="B512" s="239" t="s">
        <v>53</v>
      </c>
      <c r="C512" s="239"/>
      <c r="D512" s="240" t="s">
        <v>131</v>
      </c>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c r="AA512" s="240"/>
      <c r="AB512" s="240"/>
      <c r="AC512" s="240"/>
      <c r="AD512" s="240"/>
      <c r="AE512" s="240"/>
      <c r="AF512" s="240"/>
      <c r="AG512" s="240"/>
      <c r="AH512" s="240"/>
      <c r="AI512" s="240"/>
      <c r="AJ512" s="240"/>
      <c r="AK512" s="240"/>
      <c r="AL512" s="240"/>
      <c r="AM512" s="240"/>
      <c r="AN512" s="240"/>
      <c r="AO512" s="240"/>
      <c r="AP512" s="240"/>
      <c r="AQ512" s="240"/>
      <c r="AR512" s="240"/>
      <c r="AS512" s="240"/>
      <c r="AT512" s="240"/>
      <c r="AU512" s="240"/>
      <c r="AV512" s="240"/>
      <c r="AW512" s="62"/>
      <c r="AX512" s="46"/>
    </row>
    <row r="513" spans="2:50" ht="9" customHeight="1" x14ac:dyDescent="0.25">
      <c r="B513" s="239"/>
      <c r="C513" s="239"/>
      <c r="D513" s="240"/>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c r="AA513" s="240"/>
      <c r="AB513" s="240"/>
      <c r="AC513" s="240"/>
      <c r="AD513" s="240"/>
      <c r="AE513" s="240"/>
      <c r="AF513" s="240"/>
      <c r="AG513" s="240"/>
      <c r="AH513" s="240"/>
      <c r="AI513" s="240"/>
      <c r="AJ513" s="240"/>
      <c r="AK513" s="240"/>
      <c r="AL513" s="240"/>
      <c r="AM513" s="240"/>
      <c r="AN513" s="240"/>
      <c r="AO513" s="240"/>
      <c r="AP513" s="240"/>
      <c r="AQ513" s="240"/>
      <c r="AR513" s="240"/>
      <c r="AS513" s="240"/>
      <c r="AT513" s="240"/>
      <c r="AU513" s="240"/>
      <c r="AV513" s="240"/>
      <c r="AW513" s="62"/>
      <c r="AX513" s="46"/>
    </row>
    <row r="514" spans="2:50" ht="9" customHeight="1" x14ac:dyDescent="0.25">
      <c r="C514" s="243"/>
      <c r="D514" s="273"/>
      <c r="E514" s="241" t="s">
        <v>132</v>
      </c>
      <c r="F514" s="242"/>
      <c r="G514" s="242"/>
      <c r="H514" s="242"/>
      <c r="I514" s="242"/>
      <c r="J514" s="242"/>
      <c r="K514" s="242"/>
      <c r="L514" s="242"/>
      <c r="M514" s="242"/>
      <c r="N514" s="242"/>
      <c r="O514" s="242"/>
      <c r="P514" s="242"/>
      <c r="Q514" s="242"/>
      <c r="R514" s="242"/>
      <c r="S514" s="242"/>
      <c r="T514" s="242"/>
      <c r="U514" s="242"/>
      <c r="V514" s="242"/>
      <c r="W514" s="242"/>
      <c r="X514" s="242"/>
      <c r="Y514" s="242"/>
      <c r="Z514" s="242"/>
      <c r="AA514" s="242"/>
      <c r="AB514" s="242"/>
      <c r="AC514" s="243"/>
      <c r="AD514" s="247" t="s">
        <v>134</v>
      </c>
      <c r="AE514" s="247"/>
      <c r="AF514" s="247"/>
      <c r="AG514" s="247"/>
      <c r="AH514" s="247"/>
      <c r="AI514" s="247"/>
      <c r="AJ514" s="247"/>
      <c r="AK514" s="275" t="s">
        <v>135</v>
      </c>
      <c r="AL514" s="276"/>
      <c r="AM514" s="247" t="s">
        <v>133</v>
      </c>
      <c r="AN514" s="247"/>
      <c r="AO514" s="247"/>
      <c r="AP514" s="247"/>
      <c r="AQ514" s="247"/>
      <c r="AR514" s="247"/>
      <c r="AS514" s="247"/>
    </row>
    <row r="515" spans="2:50" ht="9" customHeight="1" x14ac:dyDescent="0.25">
      <c r="C515" s="246"/>
      <c r="D515" s="274"/>
      <c r="E515" s="244"/>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c r="AC515" s="246"/>
      <c r="AD515" s="248"/>
      <c r="AE515" s="248"/>
      <c r="AF515" s="248"/>
      <c r="AG515" s="248"/>
      <c r="AH515" s="248"/>
      <c r="AI515" s="248"/>
      <c r="AJ515" s="248"/>
      <c r="AK515" s="277"/>
      <c r="AL515" s="278"/>
      <c r="AM515" s="248"/>
      <c r="AN515" s="248"/>
      <c r="AO515" s="248"/>
      <c r="AP515" s="248"/>
      <c r="AQ515" s="248"/>
      <c r="AR515" s="248"/>
      <c r="AS515" s="248"/>
    </row>
    <row r="516" spans="2:50" ht="9" customHeight="1" x14ac:dyDescent="0.25">
      <c r="C516" s="260">
        <f>IF(ISBLANK(E516),"",1)</f>
        <v>1</v>
      </c>
      <c r="D516" s="261"/>
      <c r="E516" s="270" t="s">
        <v>151</v>
      </c>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2"/>
      <c r="AD516" s="256">
        <f>19740</f>
        <v>19740</v>
      </c>
      <c r="AE516" s="256"/>
      <c r="AF516" s="256"/>
      <c r="AG516" s="256"/>
      <c r="AH516" s="256"/>
      <c r="AI516" s="256"/>
      <c r="AJ516" s="256"/>
      <c r="AK516" s="257">
        <v>3</v>
      </c>
      <c r="AL516" s="258"/>
      <c r="AM516" s="256">
        <f>AD516*AK516</f>
        <v>59220</v>
      </c>
      <c r="AN516" s="256"/>
      <c r="AO516" s="256"/>
      <c r="AP516" s="256"/>
      <c r="AQ516" s="256"/>
      <c r="AR516" s="256"/>
      <c r="AS516" s="256"/>
    </row>
    <row r="517" spans="2:50" ht="9" customHeight="1" x14ac:dyDescent="0.25">
      <c r="C517" s="260"/>
      <c r="D517" s="261"/>
      <c r="E517" s="270"/>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256"/>
      <c r="AE517" s="256"/>
      <c r="AF517" s="256"/>
      <c r="AG517" s="256"/>
      <c r="AH517" s="256"/>
      <c r="AI517" s="256"/>
      <c r="AJ517" s="256"/>
      <c r="AK517" s="257"/>
      <c r="AL517" s="258"/>
      <c r="AM517" s="256"/>
      <c r="AN517" s="256"/>
      <c r="AO517" s="256"/>
      <c r="AP517" s="256"/>
      <c r="AQ517" s="256"/>
      <c r="AR517" s="256"/>
      <c r="AS517" s="256"/>
    </row>
    <row r="518" spans="2:50" ht="9" customHeight="1" x14ac:dyDescent="0.25">
      <c r="C518" s="268">
        <f>IF(ISBLANK(E518),"",C516+1)</f>
        <v>2</v>
      </c>
      <c r="D518" s="269"/>
      <c r="E518" s="262" t="s">
        <v>152</v>
      </c>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4"/>
      <c r="AD518" s="265">
        <v>3390</v>
      </c>
      <c r="AE518" s="265"/>
      <c r="AF518" s="265"/>
      <c r="AG518" s="265"/>
      <c r="AH518" s="265"/>
      <c r="AI518" s="265"/>
      <c r="AJ518" s="265"/>
      <c r="AK518" s="266">
        <v>3</v>
      </c>
      <c r="AL518" s="267"/>
      <c r="AM518" s="265">
        <f>IF(C518="","",AD518*AK518)</f>
        <v>10170</v>
      </c>
      <c r="AN518" s="265"/>
      <c r="AO518" s="265"/>
      <c r="AP518" s="265"/>
      <c r="AQ518" s="265"/>
      <c r="AR518" s="265"/>
      <c r="AS518" s="265"/>
    </row>
    <row r="519" spans="2:50" ht="9" customHeight="1" x14ac:dyDescent="0.25">
      <c r="C519" s="268"/>
      <c r="D519" s="269"/>
      <c r="E519" s="262"/>
      <c r="F519" s="263"/>
      <c r="G519" s="263"/>
      <c r="H519" s="263"/>
      <c r="I519" s="263"/>
      <c r="J519" s="263"/>
      <c r="K519" s="263"/>
      <c r="L519" s="263"/>
      <c r="M519" s="263"/>
      <c r="N519" s="263"/>
      <c r="O519" s="263"/>
      <c r="P519" s="263"/>
      <c r="Q519" s="263"/>
      <c r="R519" s="263"/>
      <c r="S519" s="263"/>
      <c r="T519" s="263"/>
      <c r="U519" s="263"/>
      <c r="V519" s="263"/>
      <c r="W519" s="263"/>
      <c r="X519" s="263"/>
      <c r="Y519" s="263"/>
      <c r="Z519" s="263"/>
      <c r="AA519" s="263"/>
      <c r="AB519" s="263"/>
      <c r="AC519" s="264"/>
      <c r="AD519" s="265"/>
      <c r="AE519" s="265"/>
      <c r="AF519" s="265"/>
      <c r="AG519" s="265"/>
      <c r="AH519" s="265"/>
      <c r="AI519" s="265"/>
      <c r="AJ519" s="265"/>
      <c r="AK519" s="266"/>
      <c r="AL519" s="267"/>
      <c r="AM519" s="265"/>
      <c r="AN519" s="265"/>
      <c r="AO519" s="265"/>
      <c r="AP519" s="265"/>
      <c r="AQ519" s="265"/>
      <c r="AR519" s="265"/>
      <c r="AS519" s="265"/>
    </row>
    <row r="520" spans="2:50" ht="9" customHeight="1" x14ac:dyDescent="0.25">
      <c r="C520" s="260">
        <f t="shared" ref="C520" si="0">IF(ISBLANK(E520),"",C518+1)</f>
        <v>3</v>
      </c>
      <c r="D520" s="261"/>
      <c r="E520" s="270" t="s">
        <v>153</v>
      </c>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256">
        <v>2630</v>
      </c>
      <c r="AE520" s="256"/>
      <c r="AF520" s="256"/>
      <c r="AG520" s="256"/>
      <c r="AH520" s="256"/>
      <c r="AI520" s="256"/>
      <c r="AJ520" s="256"/>
      <c r="AK520" s="257">
        <v>3</v>
      </c>
      <c r="AL520" s="258"/>
      <c r="AM520" s="256">
        <f t="shared" ref="AM520" si="1">IF(C520="","",AD520*AK520)</f>
        <v>7890</v>
      </c>
      <c r="AN520" s="256"/>
      <c r="AO520" s="256"/>
      <c r="AP520" s="256"/>
      <c r="AQ520" s="256"/>
      <c r="AR520" s="256"/>
      <c r="AS520" s="256"/>
    </row>
    <row r="521" spans="2:50" ht="9" customHeight="1" x14ac:dyDescent="0.25">
      <c r="C521" s="260"/>
      <c r="D521" s="261"/>
      <c r="E521" s="270"/>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256"/>
      <c r="AE521" s="256"/>
      <c r="AF521" s="256"/>
      <c r="AG521" s="256"/>
      <c r="AH521" s="256"/>
      <c r="AI521" s="256"/>
      <c r="AJ521" s="256"/>
      <c r="AK521" s="257"/>
      <c r="AL521" s="258"/>
      <c r="AM521" s="256"/>
      <c r="AN521" s="256"/>
      <c r="AO521" s="256"/>
      <c r="AP521" s="256"/>
      <c r="AQ521" s="256"/>
      <c r="AR521" s="256"/>
      <c r="AS521" s="256"/>
    </row>
    <row r="522" spans="2:50" ht="9" customHeight="1" x14ac:dyDescent="0.25">
      <c r="C522" s="268">
        <f t="shared" ref="C522" si="2">IF(ISBLANK(E522),"",C520+1)</f>
        <v>4</v>
      </c>
      <c r="D522" s="269"/>
      <c r="E522" s="262" t="s">
        <v>154</v>
      </c>
      <c r="F522" s="263"/>
      <c r="G522" s="263"/>
      <c r="H522" s="263"/>
      <c r="I522" s="263"/>
      <c r="J522" s="263"/>
      <c r="K522" s="263"/>
      <c r="L522" s="263"/>
      <c r="M522" s="263"/>
      <c r="N522" s="263"/>
      <c r="O522" s="263"/>
      <c r="P522" s="263"/>
      <c r="Q522" s="263"/>
      <c r="R522" s="263"/>
      <c r="S522" s="263"/>
      <c r="T522" s="263"/>
      <c r="U522" s="263"/>
      <c r="V522" s="263"/>
      <c r="W522" s="263"/>
      <c r="X522" s="263"/>
      <c r="Y522" s="263"/>
      <c r="Z522" s="263"/>
      <c r="AA522" s="263"/>
      <c r="AB522" s="263"/>
      <c r="AC522" s="264"/>
      <c r="AD522" s="265">
        <v>8130</v>
      </c>
      <c r="AE522" s="265"/>
      <c r="AF522" s="265"/>
      <c r="AG522" s="265"/>
      <c r="AH522" s="265"/>
      <c r="AI522" s="265"/>
      <c r="AJ522" s="265"/>
      <c r="AK522" s="266">
        <v>3</v>
      </c>
      <c r="AL522" s="267"/>
      <c r="AM522" s="265">
        <f t="shared" ref="AM522" si="3">IF(C522="","",AD522*AK522)</f>
        <v>24390</v>
      </c>
      <c r="AN522" s="265"/>
      <c r="AO522" s="265"/>
      <c r="AP522" s="265"/>
      <c r="AQ522" s="265"/>
      <c r="AR522" s="265"/>
      <c r="AS522" s="265"/>
    </row>
    <row r="523" spans="2:50" ht="9" customHeight="1" x14ac:dyDescent="0.25">
      <c r="C523" s="268"/>
      <c r="D523" s="269"/>
      <c r="E523" s="262"/>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4"/>
      <c r="AD523" s="265"/>
      <c r="AE523" s="265"/>
      <c r="AF523" s="265"/>
      <c r="AG523" s="265"/>
      <c r="AH523" s="265"/>
      <c r="AI523" s="265"/>
      <c r="AJ523" s="265"/>
      <c r="AK523" s="266"/>
      <c r="AL523" s="267"/>
      <c r="AM523" s="265"/>
      <c r="AN523" s="265"/>
      <c r="AO523" s="265"/>
      <c r="AP523" s="265"/>
      <c r="AQ523" s="265"/>
      <c r="AR523" s="265"/>
      <c r="AS523" s="265"/>
    </row>
    <row r="524" spans="2:50" ht="9" customHeight="1" x14ac:dyDescent="0.25">
      <c r="C524" s="260">
        <f t="shared" ref="C524" si="4">IF(ISBLANK(E524),"",C522+1)</f>
        <v>5</v>
      </c>
      <c r="D524" s="261"/>
      <c r="E524" s="270" t="s">
        <v>155</v>
      </c>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2"/>
      <c r="AD524" s="256">
        <v>880</v>
      </c>
      <c r="AE524" s="256"/>
      <c r="AF524" s="256"/>
      <c r="AG524" s="256"/>
      <c r="AH524" s="256"/>
      <c r="AI524" s="256"/>
      <c r="AJ524" s="256"/>
      <c r="AK524" s="257">
        <v>3</v>
      </c>
      <c r="AL524" s="258"/>
      <c r="AM524" s="256">
        <f t="shared" ref="AM524" si="5">IF(C524="","",AD524*AK524)</f>
        <v>2640</v>
      </c>
      <c r="AN524" s="256"/>
      <c r="AO524" s="256"/>
      <c r="AP524" s="256"/>
      <c r="AQ524" s="256"/>
      <c r="AR524" s="256"/>
      <c r="AS524" s="256"/>
    </row>
    <row r="525" spans="2:50" ht="9" customHeight="1" x14ac:dyDescent="0.25">
      <c r="C525" s="260"/>
      <c r="D525" s="261"/>
      <c r="E525" s="270"/>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2"/>
      <c r="AD525" s="256"/>
      <c r="AE525" s="256"/>
      <c r="AF525" s="256"/>
      <c r="AG525" s="256"/>
      <c r="AH525" s="256"/>
      <c r="AI525" s="256"/>
      <c r="AJ525" s="256"/>
      <c r="AK525" s="257"/>
      <c r="AL525" s="258"/>
      <c r="AM525" s="256"/>
      <c r="AN525" s="256"/>
      <c r="AO525" s="256"/>
      <c r="AP525" s="256"/>
      <c r="AQ525" s="256"/>
      <c r="AR525" s="256"/>
      <c r="AS525" s="256"/>
    </row>
    <row r="526" spans="2:50" ht="9" customHeight="1" x14ac:dyDescent="0.25">
      <c r="C526" s="268">
        <f t="shared" ref="C526" si="6">IF(ISBLANK(E526),"",C524+1)</f>
        <v>6</v>
      </c>
      <c r="D526" s="269"/>
      <c r="E526" s="262" t="s">
        <v>156</v>
      </c>
      <c r="F526" s="263"/>
      <c r="G526" s="263"/>
      <c r="H526" s="263"/>
      <c r="I526" s="263"/>
      <c r="J526" s="263"/>
      <c r="K526" s="263"/>
      <c r="L526" s="263"/>
      <c r="M526" s="263"/>
      <c r="N526" s="263"/>
      <c r="O526" s="263"/>
      <c r="P526" s="263"/>
      <c r="Q526" s="263"/>
      <c r="R526" s="263"/>
      <c r="S526" s="263"/>
      <c r="T526" s="263"/>
      <c r="U526" s="263"/>
      <c r="V526" s="263"/>
      <c r="W526" s="263"/>
      <c r="X526" s="263"/>
      <c r="Y526" s="263"/>
      <c r="Z526" s="263"/>
      <c r="AA526" s="263"/>
      <c r="AB526" s="263"/>
      <c r="AC526" s="264"/>
      <c r="AD526" s="265">
        <v>880</v>
      </c>
      <c r="AE526" s="265"/>
      <c r="AF526" s="265"/>
      <c r="AG526" s="265"/>
      <c r="AH526" s="265"/>
      <c r="AI526" s="265"/>
      <c r="AJ526" s="265"/>
      <c r="AK526" s="266">
        <v>3</v>
      </c>
      <c r="AL526" s="267"/>
      <c r="AM526" s="265">
        <f t="shared" ref="AM526" si="7">IF(C526="","",AD526*AK526)</f>
        <v>2640</v>
      </c>
      <c r="AN526" s="265"/>
      <c r="AO526" s="265"/>
      <c r="AP526" s="265"/>
      <c r="AQ526" s="265"/>
      <c r="AR526" s="265"/>
      <c r="AS526" s="265"/>
    </row>
    <row r="527" spans="2:50" ht="9" customHeight="1" x14ac:dyDescent="0.25">
      <c r="C527" s="268"/>
      <c r="D527" s="269"/>
      <c r="E527" s="262"/>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4"/>
      <c r="AD527" s="265"/>
      <c r="AE527" s="265"/>
      <c r="AF527" s="265"/>
      <c r="AG527" s="265"/>
      <c r="AH527" s="265"/>
      <c r="AI527" s="265"/>
      <c r="AJ527" s="265"/>
      <c r="AK527" s="266"/>
      <c r="AL527" s="267"/>
      <c r="AM527" s="265"/>
      <c r="AN527" s="265"/>
      <c r="AO527" s="265"/>
      <c r="AP527" s="265"/>
      <c r="AQ527" s="265"/>
      <c r="AR527" s="265"/>
      <c r="AS527" s="265"/>
    </row>
    <row r="528" spans="2:50" ht="9" customHeight="1" x14ac:dyDescent="0.25">
      <c r="C528" s="260">
        <f t="shared" ref="C528" si="8">IF(ISBLANK(E528),"",C526+1)</f>
        <v>7</v>
      </c>
      <c r="D528" s="261"/>
      <c r="E528" s="270" t="s">
        <v>157</v>
      </c>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2"/>
      <c r="AD528" s="256">
        <v>6910</v>
      </c>
      <c r="AE528" s="256"/>
      <c r="AF528" s="256"/>
      <c r="AG528" s="256"/>
      <c r="AH528" s="256"/>
      <c r="AI528" s="256"/>
      <c r="AJ528" s="256"/>
      <c r="AK528" s="257">
        <v>3</v>
      </c>
      <c r="AL528" s="258"/>
      <c r="AM528" s="256">
        <f t="shared" ref="AM528" si="9">IF(C528="","",AD528*AK528)</f>
        <v>20730</v>
      </c>
      <c r="AN528" s="256"/>
      <c r="AO528" s="256"/>
      <c r="AP528" s="256"/>
      <c r="AQ528" s="256"/>
      <c r="AR528" s="256"/>
      <c r="AS528" s="256"/>
    </row>
    <row r="529" spans="3:45" ht="9" customHeight="1" x14ac:dyDescent="0.25">
      <c r="C529" s="260"/>
      <c r="D529" s="261"/>
      <c r="E529" s="270"/>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2"/>
      <c r="AD529" s="256"/>
      <c r="AE529" s="256"/>
      <c r="AF529" s="256"/>
      <c r="AG529" s="256"/>
      <c r="AH529" s="256"/>
      <c r="AI529" s="256"/>
      <c r="AJ529" s="256"/>
      <c r="AK529" s="257"/>
      <c r="AL529" s="258"/>
      <c r="AM529" s="256"/>
      <c r="AN529" s="256"/>
      <c r="AO529" s="256"/>
      <c r="AP529" s="256"/>
      <c r="AQ529" s="256"/>
      <c r="AR529" s="256"/>
      <c r="AS529" s="256"/>
    </row>
    <row r="530" spans="3:45" ht="9" customHeight="1" x14ac:dyDescent="0.25">
      <c r="C530" s="268">
        <f t="shared" ref="C530" si="10">IF(ISBLANK(E530),"",C528+1)</f>
        <v>8</v>
      </c>
      <c r="D530" s="269"/>
      <c r="E530" s="262" t="s">
        <v>158</v>
      </c>
      <c r="F530" s="263"/>
      <c r="G530" s="263"/>
      <c r="H530" s="263"/>
      <c r="I530" s="263"/>
      <c r="J530" s="263"/>
      <c r="K530" s="263"/>
      <c r="L530" s="263"/>
      <c r="M530" s="263"/>
      <c r="N530" s="263"/>
      <c r="O530" s="263"/>
      <c r="P530" s="263"/>
      <c r="Q530" s="263"/>
      <c r="R530" s="263"/>
      <c r="S530" s="263"/>
      <c r="T530" s="263"/>
      <c r="U530" s="263"/>
      <c r="V530" s="263"/>
      <c r="W530" s="263"/>
      <c r="X530" s="263"/>
      <c r="Y530" s="263"/>
      <c r="Z530" s="263"/>
      <c r="AA530" s="263"/>
      <c r="AB530" s="263"/>
      <c r="AC530" s="264"/>
      <c r="AD530" s="265">
        <v>1940</v>
      </c>
      <c r="AE530" s="265"/>
      <c r="AF530" s="265"/>
      <c r="AG530" s="265"/>
      <c r="AH530" s="265"/>
      <c r="AI530" s="265"/>
      <c r="AJ530" s="265"/>
      <c r="AK530" s="266">
        <v>3</v>
      </c>
      <c r="AL530" s="267"/>
      <c r="AM530" s="265">
        <f t="shared" ref="AM530" si="11">IF(C530="","",AD530*AK530)</f>
        <v>5820</v>
      </c>
      <c r="AN530" s="265"/>
      <c r="AO530" s="265"/>
      <c r="AP530" s="265"/>
      <c r="AQ530" s="265"/>
      <c r="AR530" s="265"/>
      <c r="AS530" s="265"/>
    </row>
    <row r="531" spans="3:45" ht="9" customHeight="1" x14ac:dyDescent="0.25">
      <c r="C531" s="268"/>
      <c r="D531" s="269"/>
      <c r="E531" s="262"/>
      <c r="F531" s="263"/>
      <c r="G531" s="263"/>
      <c r="H531" s="263"/>
      <c r="I531" s="263"/>
      <c r="J531" s="263"/>
      <c r="K531" s="263"/>
      <c r="L531" s="263"/>
      <c r="M531" s="263"/>
      <c r="N531" s="263"/>
      <c r="O531" s="263"/>
      <c r="P531" s="263"/>
      <c r="Q531" s="263"/>
      <c r="R531" s="263"/>
      <c r="S531" s="263"/>
      <c r="T531" s="263"/>
      <c r="U531" s="263"/>
      <c r="V531" s="263"/>
      <c r="W531" s="263"/>
      <c r="X531" s="263"/>
      <c r="Y531" s="263"/>
      <c r="Z531" s="263"/>
      <c r="AA531" s="263"/>
      <c r="AB531" s="263"/>
      <c r="AC531" s="264"/>
      <c r="AD531" s="265"/>
      <c r="AE531" s="265"/>
      <c r="AF531" s="265"/>
      <c r="AG531" s="265"/>
      <c r="AH531" s="265"/>
      <c r="AI531" s="265"/>
      <c r="AJ531" s="265"/>
      <c r="AK531" s="266"/>
      <c r="AL531" s="267"/>
      <c r="AM531" s="265"/>
      <c r="AN531" s="265"/>
      <c r="AO531" s="265"/>
      <c r="AP531" s="265"/>
      <c r="AQ531" s="265"/>
      <c r="AR531" s="265"/>
      <c r="AS531" s="265"/>
    </row>
    <row r="532" spans="3:45" ht="9" customHeight="1" x14ac:dyDescent="0.25">
      <c r="C532" s="260">
        <f t="shared" ref="C532" si="12">IF(ISBLANK(E532),"",C530+1)</f>
        <v>9</v>
      </c>
      <c r="D532" s="261"/>
      <c r="E532" s="270" t="s">
        <v>159</v>
      </c>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256">
        <v>4690</v>
      </c>
      <c r="AE532" s="256"/>
      <c r="AF532" s="256"/>
      <c r="AG532" s="256"/>
      <c r="AH532" s="256"/>
      <c r="AI532" s="256"/>
      <c r="AJ532" s="256"/>
      <c r="AK532" s="257">
        <v>3</v>
      </c>
      <c r="AL532" s="258"/>
      <c r="AM532" s="256">
        <f t="shared" ref="AM532" si="13">IF(C532="","",AD532*AK532)</f>
        <v>14070</v>
      </c>
      <c r="AN532" s="256"/>
      <c r="AO532" s="256"/>
      <c r="AP532" s="256"/>
      <c r="AQ532" s="256"/>
      <c r="AR532" s="256"/>
      <c r="AS532" s="256"/>
    </row>
    <row r="533" spans="3:45" ht="9" customHeight="1" x14ac:dyDescent="0.25">
      <c r="C533" s="260"/>
      <c r="D533" s="261"/>
      <c r="E533" s="270"/>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256"/>
      <c r="AE533" s="256"/>
      <c r="AF533" s="256"/>
      <c r="AG533" s="256"/>
      <c r="AH533" s="256"/>
      <c r="AI533" s="256"/>
      <c r="AJ533" s="256"/>
      <c r="AK533" s="257"/>
      <c r="AL533" s="258"/>
      <c r="AM533" s="256"/>
      <c r="AN533" s="256"/>
      <c r="AO533" s="256"/>
      <c r="AP533" s="256"/>
      <c r="AQ533" s="256"/>
      <c r="AR533" s="256"/>
      <c r="AS533" s="256"/>
    </row>
    <row r="534" spans="3:45" ht="9" customHeight="1" x14ac:dyDescent="0.25">
      <c r="C534" s="268">
        <f t="shared" ref="C534" si="14">IF(ISBLANK(E534),"",C532+1)</f>
        <v>10</v>
      </c>
      <c r="D534" s="269"/>
      <c r="E534" s="262" t="s">
        <v>160</v>
      </c>
      <c r="F534" s="263"/>
      <c r="G534" s="263"/>
      <c r="H534" s="263"/>
      <c r="I534" s="263"/>
      <c r="J534" s="263"/>
      <c r="K534" s="263"/>
      <c r="L534" s="263"/>
      <c r="M534" s="263"/>
      <c r="N534" s="263"/>
      <c r="O534" s="263"/>
      <c r="P534" s="263"/>
      <c r="Q534" s="263"/>
      <c r="R534" s="263"/>
      <c r="S534" s="263"/>
      <c r="T534" s="263"/>
      <c r="U534" s="263"/>
      <c r="V534" s="263"/>
      <c r="W534" s="263"/>
      <c r="X534" s="263"/>
      <c r="Y534" s="263"/>
      <c r="Z534" s="263"/>
      <c r="AA534" s="263"/>
      <c r="AB534" s="263"/>
      <c r="AC534" s="264"/>
      <c r="AD534" s="265">
        <v>81600</v>
      </c>
      <c r="AE534" s="265"/>
      <c r="AF534" s="265"/>
      <c r="AG534" s="265"/>
      <c r="AH534" s="265"/>
      <c r="AI534" s="265"/>
      <c r="AJ534" s="265"/>
      <c r="AK534" s="266">
        <v>3</v>
      </c>
      <c r="AL534" s="267"/>
      <c r="AM534" s="265">
        <f t="shared" ref="AM534" si="15">IF(C534="","",AD534*AK534)</f>
        <v>244800</v>
      </c>
      <c r="AN534" s="265"/>
      <c r="AO534" s="265"/>
      <c r="AP534" s="265"/>
      <c r="AQ534" s="265"/>
      <c r="AR534" s="265"/>
      <c r="AS534" s="265"/>
    </row>
    <row r="535" spans="3:45" ht="9" customHeight="1" x14ac:dyDescent="0.25">
      <c r="C535" s="268"/>
      <c r="D535" s="269"/>
      <c r="E535" s="262"/>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4"/>
      <c r="AD535" s="265"/>
      <c r="AE535" s="265"/>
      <c r="AF535" s="265"/>
      <c r="AG535" s="265"/>
      <c r="AH535" s="265"/>
      <c r="AI535" s="265"/>
      <c r="AJ535" s="265"/>
      <c r="AK535" s="266"/>
      <c r="AL535" s="267"/>
      <c r="AM535" s="265"/>
      <c r="AN535" s="265"/>
      <c r="AO535" s="265"/>
      <c r="AP535" s="265"/>
      <c r="AQ535" s="265"/>
      <c r="AR535" s="265"/>
      <c r="AS535" s="265"/>
    </row>
    <row r="536" spans="3:45" ht="9" customHeight="1" x14ac:dyDescent="0.25">
      <c r="C536" s="260">
        <f t="shared" ref="C536" si="16">IF(ISBLANK(E536),"",C534+1)</f>
        <v>11</v>
      </c>
      <c r="D536" s="261"/>
      <c r="E536" s="270" t="s">
        <v>161</v>
      </c>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256">
        <v>3610</v>
      </c>
      <c r="AE536" s="256"/>
      <c r="AF536" s="256"/>
      <c r="AG536" s="256"/>
      <c r="AH536" s="256"/>
      <c r="AI536" s="256"/>
      <c r="AJ536" s="256"/>
      <c r="AK536" s="257">
        <v>3</v>
      </c>
      <c r="AL536" s="258"/>
      <c r="AM536" s="256">
        <f t="shared" ref="AM536" si="17">IF(C536="","",AD536*AK536)</f>
        <v>10830</v>
      </c>
      <c r="AN536" s="256"/>
      <c r="AO536" s="256"/>
      <c r="AP536" s="256"/>
      <c r="AQ536" s="256"/>
      <c r="AR536" s="256"/>
      <c r="AS536" s="256"/>
    </row>
    <row r="537" spans="3:45" ht="9" customHeight="1" x14ac:dyDescent="0.25">
      <c r="C537" s="260"/>
      <c r="D537" s="261"/>
      <c r="E537" s="270"/>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256"/>
      <c r="AE537" s="256"/>
      <c r="AF537" s="256"/>
      <c r="AG537" s="256"/>
      <c r="AH537" s="256"/>
      <c r="AI537" s="256"/>
      <c r="AJ537" s="256"/>
      <c r="AK537" s="257"/>
      <c r="AL537" s="258"/>
      <c r="AM537" s="256"/>
      <c r="AN537" s="256"/>
      <c r="AO537" s="256"/>
      <c r="AP537" s="256"/>
      <c r="AQ537" s="256"/>
      <c r="AR537" s="256"/>
      <c r="AS537" s="256"/>
    </row>
    <row r="538" spans="3:45" ht="9" customHeight="1" x14ac:dyDescent="0.25">
      <c r="C538" s="268" t="str">
        <f t="shared" ref="C538" si="18">IF(ISBLANK(E538),"",C536+1)</f>
        <v/>
      </c>
      <c r="D538" s="269"/>
      <c r="E538" s="270"/>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256"/>
      <c r="AE538" s="256"/>
      <c r="AF538" s="256"/>
      <c r="AG538" s="256"/>
      <c r="AH538" s="256"/>
      <c r="AI538" s="256"/>
      <c r="AJ538" s="256"/>
      <c r="AK538" s="257"/>
      <c r="AL538" s="258"/>
      <c r="AM538" s="256" t="str">
        <f t="shared" ref="AM538" si="19">IF(C538="","",AD538*AK538)</f>
        <v/>
      </c>
      <c r="AN538" s="256"/>
      <c r="AO538" s="256"/>
      <c r="AP538" s="256"/>
      <c r="AQ538" s="256"/>
      <c r="AR538" s="256"/>
      <c r="AS538" s="256"/>
    </row>
    <row r="539" spans="3:45" ht="9" customHeight="1" x14ac:dyDescent="0.25">
      <c r="C539" s="268"/>
      <c r="D539" s="269"/>
      <c r="E539" s="270"/>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256"/>
      <c r="AE539" s="256"/>
      <c r="AF539" s="256"/>
      <c r="AG539" s="256"/>
      <c r="AH539" s="256"/>
      <c r="AI539" s="256"/>
      <c r="AJ539" s="256"/>
      <c r="AK539" s="257"/>
      <c r="AL539" s="258"/>
      <c r="AM539" s="256"/>
      <c r="AN539" s="256"/>
      <c r="AO539" s="256"/>
      <c r="AP539" s="256"/>
      <c r="AQ539" s="256"/>
      <c r="AR539" s="256"/>
      <c r="AS539" s="256"/>
    </row>
    <row r="540" spans="3:45" ht="9" customHeight="1" x14ac:dyDescent="0.25">
      <c r="C540" s="260" t="str">
        <f t="shared" ref="C540" si="20">IF(ISBLANK(E540),"",C538+1)</f>
        <v/>
      </c>
      <c r="D540" s="261"/>
      <c r="E540" s="262"/>
      <c r="F540" s="263"/>
      <c r="G540" s="263"/>
      <c r="H540" s="263"/>
      <c r="I540" s="263"/>
      <c r="J540" s="263"/>
      <c r="K540" s="263"/>
      <c r="L540" s="263"/>
      <c r="M540" s="263"/>
      <c r="N540" s="263"/>
      <c r="O540" s="263"/>
      <c r="P540" s="263"/>
      <c r="Q540" s="263"/>
      <c r="R540" s="263"/>
      <c r="S540" s="263"/>
      <c r="T540" s="263"/>
      <c r="U540" s="263"/>
      <c r="V540" s="263"/>
      <c r="W540" s="263"/>
      <c r="X540" s="263"/>
      <c r="Y540" s="263"/>
      <c r="Z540" s="263"/>
      <c r="AA540" s="263"/>
      <c r="AB540" s="263"/>
      <c r="AC540" s="264"/>
      <c r="AD540" s="265"/>
      <c r="AE540" s="265"/>
      <c r="AF540" s="265"/>
      <c r="AG540" s="265"/>
      <c r="AH540" s="265"/>
      <c r="AI540" s="265"/>
      <c r="AJ540" s="265"/>
      <c r="AK540" s="266"/>
      <c r="AL540" s="267"/>
      <c r="AM540" s="265" t="str">
        <f t="shared" ref="AM540" si="21">IF(C540="","",AD540*AK540)</f>
        <v/>
      </c>
      <c r="AN540" s="265"/>
      <c r="AO540" s="265"/>
      <c r="AP540" s="265"/>
      <c r="AQ540" s="265"/>
      <c r="AR540" s="265"/>
      <c r="AS540" s="265"/>
    </row>
    <row r="541" spans="3:45" ht="9" customHeight="1" x14ac:dyDescent="0.25">
      <c r="C541" s="260"/>
      <c r="D541" s="261"/>
      <c r="E541" s="262"/>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4"/>
      <c r="AD541" s="265"/>
      <c r="AE541" s="265"/>
      <c r="AF541" s="265"/>
      <c r="AG541" s="265"/>
      <c r="AH541" s="265"/>
      <c r="AI541" s="265"/>
      <c r="AJ541" s="265"/>
      <c r="AK541" s="266"/>
      <c r="AL541" s="267"/>
      <c r="AM541" s="265"/>
      <c r="AN541" s="265"/>
      <c r="AO541" s="265"/>
      <c r="AP541" s="265"/>
      <c r="AQ541" s="265"/>
      <c r="AR541" s="265"/>
      <c r="AS541" s="265"/>
    </row>
    <row r="542" spans="3:45" ht="9" customHeight="1" x14ac:dyDescent="0.25">
      <c r="C542" s="268" t="str">
        <f t="shared" ref="C542" si="22">IF(ISBLANK(E542),"",C540+1)</f>
        <v/>
      </c>
      <c r="D542" s="269"/>
      <c r="E542" s="270"/>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256"/>
      <c r="AE542" s="256"/>
      <c r="AF542" s="256"/>
      <c r="AG542" s="256"/>
      <c r="AH542" s="256"/>
      <c r="AI542" s="256"/>
      <c r="AJ542" s="256"/>
      <c r="AK542" s="257"/>
      <c r="AL542" s="258"/>
      <c r="AM542" s="256" t="str">
        <f t="shared" ref="AM542" si="23">IF(C542="","",AD542*AK542)</f>
        <v/>
      </c>
      <c r="AN542" s="256"/>
      <c r="AO542" s="256"/>
      <c r="AP542" s="256"/>
      <c r="AQ542" s="256"/>
      <c r="AR542" s="256"/>
      <c r="AS542" s="256"/>
    </row>
    <row r="543" spans="3:45" ht="9" customHeight="1" x14ac:dyDescent="0.25">
      <c r="C543" s="268"/>
      <c r="D543" s="269"/>
      <c r="E543" s="270"/>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256"/>
      <c r="AE543" s="256"/>
      <c r="AF543" s="256"/>
      <c r="AG543" s="256"/>
      <c r="AH543" s="256"/>
      <c r="AI543" s="256"/>
      <c r="AJ543" s="256"/>
      <c r="AK543" s="257"/>
      <c r="AL543" s="258"/>
      <c r="AM543" s="256"/>
      <c r="AN543" s="256"/>
      <c r="AO543" s="256"/>
      <c r="AP543" s="256"/>
      <c r="AQ543" s="256"/>
      <c r="AR543" s="256"/>
      <c r="AS543" s="256"/>
    </row>
    <row r="544" spans="3:45" ht="9" customHeight="1" x14ac:dyDescent="0.25">
      <c r="C544" s="260" t="str">
        <f t="shared" ref="C544" si="24">IF(ISBLANK(E544),"",C542+1)</f>
        <v/>
      </c>
      <c r="D544" s="261"/>
      <c r="E544" s="262"/>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4"/>
      <c r="AD544" s="265"/>
      <c r="AE544" s="265"/>
      <c r="AF544" s="265"/>
      <c r="AG544" s="265"/>
      <c r="AH544" s="265"/>
      <c r="AI544" s="265"/>
      <c r="AJ544" s="265"/>
      <c r="AK544" s="266"/>
      <c r="AL544" s="267"/>
      <c r="AM544" s="265" t="str">
        <f t="shared" ref="AM544" si="25">IF(C544="","",AD544*AK544)</f>
        <v/>
      </c>
      <c r="AN544" s="265"/>
      <c r="AO544" s="265"/>
      <c r="AP544" s="265"/>
      <c r="AQ544" s="265"/>
      <c r="AR544" s="265"/>
      <c r="AS544" s="265"/>
    </row>
    <row r="545" spans="2:50" ht="9" customHeight="1" x14ac:dyDescent="0.25">
      <c r="C545" s="260"/>
      <c r="D545" s="261"/>
      <c r="E545" s="262"/>
      <c r="F545" s="263"/>
      <c r="G545" s="263"/>
      <c r="H545" s="263"/>
      <c r="I545" s="263"/>
      <c r="J545" s="263"/>
      <c r="K545" s="263"/>
      <c r="L545" s="263"/>
      <c r="M545" s="263"/>
      <c r="N545" s="263"/>
      <c r="O545" s="263"/>
      <c r="P545" s="263"/>
      <c r="Q545" s="263"/>
      <c r="R545" s="263"/>
      <c r="S545" s="263"/>
      <c r="T545" s="263"/>
      <c r="U545" s="263"/>
      <c r="V545" s="263"/>
      <c r="W545" s="263"/>
      <c r="X545" s="263"/>
      <c r="Y545" s="263"/>
      <c r="Z545" s="263"/>
      <c r="AA545" s="263"/>
      <c r="AB545" s="263"/>
      <c r="AC545" s="264"/>
      <c r="AD545" s="265"/>
      <c r="AE545" s="265"/>
      <c r="AF545" s="265"/>
      <c r="AG545" s="265"/>
      <c r="AH545" s="265"/>
      <c r="AI545" s="265"/>
      <c r="AJ545" s="265"/>
      <c r="AK545" s="266"/>
      <c r="AL545" s="267"/>
      <c r="AM545" s="265"/>
      <c r="AN545" s="265"/>
      <c r="AO545" s="265"/>
      <c r="AP545" s="265"/>
      <c r="AQ545" s="265"/>
      <c r="AR545" s="265"/>
      <c r="AS545" s="265"/>
    </row>
    <row r="546" spans="2:50" ht="9" customHeight="1" x14ac:dyDescent="0.25">
      <c r="C546" s="249"/>
      <c r="D546" s="250"/>
      <c r="E546" s="253" t="s">
        <v>136</v>
      </c>
      <c r="F546" s="254"/>
      <c r="G546" s="254"/>
      <c r="H546" s="254"/>
      <c r="I546" s="254"/>
      <c r="J546" s="254"/>
      <c r="K546" s="254"/>
      <c r="L546" s="254"/>
      <c r="M546" s="254"/>
      <c r="N546" s="254"/>
      <c r="O546" s="254"/>
      <c r="P546" s="254"/>
      <c r="Q546" s="254"/>
      <c r="R546" s="254"/>
      <c r="S546" s="254"/>
      <c r="T546" s="254"/>
      <c r="U546" s="254"/>
      <c r="V546" s="254"/>
      <c r="W546" s="254"/>
      <c r="X546" s="254"/>
      <c r="Y546" s="254"/>
      <c r="Z546" s="254"/>
      <c r="AA546" s="254"/>
      <c r="AB546" s="254"/>
      <c r="AC546" s="255"/>
      <c r="AD546" s="256"/>
      <c r="AE546" s="256"/>
      <c r="AF546" s="256"/>
      <c r="AG546" s="256"/>
      <c r="AH546" s="256"/>
      <c r="AI546" s="256"/>
      <c r="AJ546" s="256"/>
      <c r="AK546" s="257"/>
      <c r="AL546" s="258"/>
      <c r="AM546" s="259">
        <f>SUM(AM516:AS545)</f>
        <v>403200</v>
      </c>
      <c r="AN546" s="259"/>
      <c r="AO546" s="259"/>
      <c r="AP546" s="259"/>
      <c r="AQ546" s="259"/>
      <c r="AR546" s="259"/>
      <c r="AS546" s="259"/>
    </row>
    <row r="547" spans="2:50" ht="9" customHeight="1" x14ac:dyDescent="0.25">
      <c r="C547" s="251"/>
      <c r="D547" s="252"/>
      <c r="E547" s="253"/>
      <c r="F547" s="254"/>
      <c r="G547" s="254"/>
      <c r="H547" s="254"/>
      <c r="I547" s="254"/>
      <c r="J547" s="254"/>
      <c r="K547" s="254"/>
      <c r="L547" s="254"/>
      <c r="M547" s="254"/>
      <c r="N547" s="254"/>
      <c r="O547" s="254"/>
      <c r="P547" s="254"/>
      <c r="Q547" s="254"/>
      <c r="R547" s="254"/>
      <c r="S547" s="254"/>
      <c r="T547" s="254"/>
      <c r="U547" s="254"/>
      <c r="V547" s="254"/>
      <c r="W547" s="254"/>
      <c r="X547" s="254"/>
      <c r="Y547" s="254"/>
      <c r="Z547" s="254"/>
      <c r="AA547" s="254"/>
      <c r="AB547" s="254"/>
      <c r="AC547" s="255"/>
      <c r="AD547" s="256"/>
      <c r="AE547" s="256"/>
      <c r="AF547" s="256"/>
      <c r="AG547" s="256"/>
      <c r="AH547" s="256"/>
      <c r="AI547" s="256"/>
      <c r="AJ547" s="256"/>
      <c r="AK547" s="257"/>
      <c r="AL547" s="258"/>
      <c r="AM547" s="259"/>
      <c r="AN547" s="259"/>
      <c r="AO547" s="259"/>
      <c r="AP547" s="259"/>
      <c r="AQ547" s="259"/>
      <c r="AR547" s="259"/>
      <c r="AS547" s="259"/>
    </row>
    <row r="549" spans="2:50" ht="9" customHeight="1" x14ac:dyDescent="0.25">
      <c r="B549" s="239" t="s">
        <v>53</v>
      </c>
      <c r="C549" s="239"/>
      <c r="D549" s="240" t="s">
        <v>163</v>
      </c>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240"/>
      <c r="AE549" s="240"/>
      <c r="AF549" s="240"/>
      <c r="AG549" s="240"/>
      <c r="AH549" s="240"/>
      <c r="AI549" s="240"/>
      <c r="AJ549" s="240"/>
      <c r="AK549" s="240"/>
      <c r="AL549" s="240"/>
      <c r="AM549" s="240"/>
      <c r="AN549" s="240"/>
      <c r="AO549" s="240"/>
      <c r="AP549" s="240"/>
      <c r="AQ549" s="240"/>
      <c r="AR549" s="240"/>
      <c r="AS549" s="240"/>
      <c r="AT549" s="240"/>
      <c r="AU549" s="240"/>
      <c r="AV549" s="240"/>
      <c r="AW549" s="62"/>
      <c r="AX549" s="46"/>
    </row>
    <row r="550" spans="2:50" ht="9" customHeight="1" x14ac:dyDescent="0.25">
      <c r="B550" s="239"/>
      <c r="C550" s="239"/>
      <c r="D550" s="240"/>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c r="AA550" s="240"/>
      <c r="AB550" s="240"/>
      <c r="AC550" s="240"/>
      <c r="AD550" s="240"/>
      <c r="AE550" s="240"/>
      <c r="AF550" s="240"/>
      <c r="AG550" s="240"/>
      <c r="AH550" s="240"/>
      <c r="AI550" s="240"/>
      <c r="AJ550" s="240"/>
      <c r="AK550" s="240"/>
      <c r="AL550" s="240"/>
      <c r="AM550" s="240"/>
      <c r="AN550" s="240"/>
      <c r="AO550" s="240"/>
      <c r="AP550" s="240"/>
      <c r="AQ550" s="240"/>
      <c r="AR550" s="240"/>
      <c r="AS550" s="240"/>
      <c r="AT550" s="240"/>
      <c r="AU550" s="240"/>
      <c r="AV550" s="240"/>
      <c r="AW550" s="62"/>
      <c r="AX550" s="46"/>
    </row>
    <row r="551" spans="2:50" ht="9" customHeight="1" x14ac:dyDescent="0.25">
      <c r="E551" s="241" t="s">
        <v>137</v>
      </c>
      <c r="F551" s="242"/>
      <c r="G551" s="242"/>
      <c r="H551" s="242"/>
      <c r="I551" s="242"/>
      <c r="J551" s="242"/>
      <c r="K551" s="242"/>
      <c r="L551" s="242"/>
      <c r="M551" s="242"/>
      <c r="N551" s="242"/>
      <c r="O551" s="242"/>
      <c r="P551" s="242"/>
      <c r="Q551" s="242"/>
      <c r="R551" s="242"/>
      <c r="S551" s="242"/>
      <c r="T551" s="242"/>
      <c r="U551" s="242"/>
      <c r="V551" s="242"/>
      <c r="W551" s="242"/>
      <c r="X551" s="242"/>
      <c r="Y551" s="242"/>
      <c r="Z551" s="242"/>
      <c r="AA551" s="242"/>
      <c r="AB551" s="242"/>
      <c r="AC551" s="243"/>
      <c r="AD551" s="247" t="s">
        <v>138</v>
      </c>
      <c r="AE551" s="247"/>
      <c r="AF551" s="247"/>
      <c r="AG551" s="247"/>
      <c r="AH551" s="247"/>
      <c r="AI551" s="247"/>
      <c r="AJ551" s="247"/>
      <c r="AM551" s="247" t="s">
        <v>150</v>
      </c>
      <c r="AN551" s="247"/>
      <c r="AO551" s="247"/>
      <c r="AP551" s="247"/>
      <c r="AQ551" s="247"/>
      <c r="AR551" s="247"/>
      <c r="AS551" s="247"/>
    </row>
    <row r="552" spans="2:50" ht="9" customHeight="1" x14ac:dyDescent="0.25">
      <c r="E552" s="244"/>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6"/>
      <c r="AD552" s="248"/>
      <c r="AE552" s="248"/>
      <c r="AF552" s="248"/>
      <c r="AG552" s="248"/>
      <c r="AH552" s="248"/>
      <c r="AI552" s="248"/>
      <c r="AJ552" s="248"/>
      <c r="AM552" s="248"/>
      <c r="AN552" s="248"/>
      <c r="AO552" s="248"/>
      <c r="AP552" s="248"/>
      <c r="AQ552" s="248"/>
      <c r="AR552" s="248"/>
      <c r="AS552" s="248"/>
    </row>
    <row r="553" spans="2:50" ht="9" customHeight="1" x14ac:dyDescent="0.3">
      <c r="K553" s="10"/>
      <c r="L553" s="10"/>
      <c r="M553" s="10"/>
      <c r="N553" s="10"/>
      <c r="O553" s="10"/>
      <c r="P553" s="10"/>
      <c r="Q553" s="10"/>
      <c r="R553" s="10"/>
      <c r="S553" s="10"/>
      <c r="T553" s="10"/>
      <c r="U553" s="10"/>
      <c r="V553" s="10"/>
      <c r="W553" s="10"/>
      <c r="X553" s="10"/>
      <c r="Y553" s="10"/>
      <c r="Z553" s="10"/>
      <c r="AA553" s="10"/>
      <c r="AB553" s="10"/>
      <c r="AC553" s="10"/>
      <c r="AD553" s="70"/>
      <c r="AE553" s="70"/>
      <c r="AF553" s="70"/>
      <c r="AG553" s="70"/>
      <c r="AH553" s="70"/>
      <c r="AI553" s="70"/>
      <c r="AJ553" s="70"/>
      <c r="AM553" s="73"/>
      <c r="AN553" s="73"/>
      <c r="AO553" s="74"/>
      <c r="AP553" s="74"/>
      <c r="AQ553" s="74"/>
      <c r="AR553" s="74"/>
      <c r="AS553" s="74"/>
    </row>
    <row r="554" spans="2:50" ht="9" customHeight="1" x14ac:dyDescent="0.25">
      <c r="E554" s="223" t="s">
        <v>139</v>
      </c>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5"/>
      <c r="AD554" s="228">
        <v>231600</v>
      </c>
      <c r="AE554" s="228"/>
      <c r="AF554" s="228"/>
      <c r="AG554" s="228"/>
      <c r="AH554" s="228"/>
      <c r="AI554" s="228"/>
      <c r="AJ554" s="228"/>
      <c r="AM554" s="227" t="e">
        <f>IF(AD554=0,"",AD554/$AM$462)</f>
        <v>#DIV/0!</v>
      </c>
      <c r="AN554" s="227"/>
      <c r="AO554" s="227"/>
      <c r="AP554" s="227"/>
      <c r="AQ554" s="227"/>
      <c r="AR554" s="227"/>
      <c r="AS554" s="227"/>
    </row>
    <row r="555" spans="2:50" ht="9" customHeight="1" x14ac:dyDescent="0.25">
      <c r="E555" s="223"/>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5"/>
      <c r="AD555" s="228"/>
      <c r="AE555" s="228"/>
      <c r="AF555" s="228"/>
      <c r="AG555" s="228"/>
      <c r="AH555" s="228"/>
      <c r="AI555" s="228"/>
      <c r="AJ555" s="228"/>
      <c r="AM555" s="227"/>
      <c r="AN555" s="227"/>
      <c r="AO555" s="227"/>
      <c r="AP555" s="227"/>
      <c r="AQ555" s="227"/>
      <c r="AR555" s="227"/>
      <c r="AS555" s="227"/>
    </row>
    <row r="556" spans="2:50" ht="9" customHeight="1" x14ac:dyDescent="0.3">
      <c r="K556" s="10"/>
      <c r="L556" s="10"/>
      <c r="M556" s="10"/>
      <c r="N556" s="10"/>
      <c r="O556" s="10"/>
      <c r="P556" s="10"/>
      <c r="Q556" s="10"/>
      <c r="R556" s="10"/>
      <c r="S556" s="10"/>
      <c r="T556" s="10"/>
      <c r="U556" s="10"/>
      <c r="V556" s="10"/>
      <c r="W556" s="10"/>
      <c r="X556" s="10"/>
      <c r="Y556" s="10"/>
      <c r="Z556" s="10"/>
      <c r="AA556" s="10"/>
      <c r="AB556" s="10"/>
      <c r="AC556" s="10"/>
      <c r="AD556" s="70"/>
      <c r="AE556" s="70"/>
      <c r="AF556" s="70"/>
      <c r="AG556" s="70"/>
      <c r="AH556" s="70"/>
      <c r="AI556" s="70"/>
      <c r="AJ556" s="70"/>
      <c r="AM556" s="73"/>
      <c r="AN556" s="73"/>
      <c r="AO556" s="73"/>
      <c r="AP556" s="73"/>
      <c r="AQ556" s="73"/>
      <c r="AR556" s="74"/>
      <c r="AS556" s="74"/>
    </row>
    <row r="557" spans="2:50" ht="9" customHeight="1" x14ac:dyDescent="0.25">
      <c r="E557" s="234" t="s">
        <v>140</v>
      </c>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6"/>
      <c r="AD557" s="237"/>
      <c r="AE557" s="237"/>
      <c r="AF557" s="237"/>
      <c r="AG557" s="237"/>
      <c r="AH557" s="237"/>
      <c r="AI557" s="237"/>
      <c r="AJ557" s="237"/>
      <c r="AM557" s="238" t="str">
        <f>IF(AD557=0,"",AD557/$AM$462)</f>
        <v/>
      </c>
      <c r="AN557" s="238"/>
      <c r="AO557" s="238"/>
      <c r="AP557" s="238"/>
      <c r="AQ557" s="238"/>
      <c r="AR557" s="238"/>
      <c r="AS557" s="238"/>
    </row>
    <row r="558" spans="2:50" ht="9" customHeight="1" x14ac:dyDescent="0.25">
      <c r="E558" s="234"/>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6"/>
      <c r="AD558" s="237"/>
      <c r="AE558" s="237"/>
      <c r="AF558" s="237"/>
      <c r="AG558" s="237"/>
      <c r="AH558" s="237"/>
      <c r="AI558" s="237"/>
      <c r="AJ558" s="237"/>
      <c r="AM558" s="238"/>
      <c r="AN558" s="238"/>
      <c r="AO558" s="238"/>
      <c r="AP558" s="238"/>
      <c r="AQ558" s="238"/>
      <c r="AR558" s="238"/>
      <c r="AS558" s="238"/>
    </row>
    <row r="559" spans="2:50" ht="9" customHeight="1" x14ac:dyDescent="0.25">
      <c r="E559" s="229" t="s">
        <v>141</v>
      </c>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1"/>
      <c r="AD559" s="232"/>
      <c r="AE559" s="232"/>
      <c r="AF559" s="232"/>
      <c r="AG559" s="232"/>
      <c r="AH559" s="232"/>
      <c r="AI559" s="232"/>
      <c r="AJ559" s="232"/>
      <c r="AM559" s="233" t="str">
        <f>IF(AD559=0,"",AD559/$AM$462)</f>
        <v/>
      </c>
      <c r="AN559" s="233"/>
      <c r="AO559" s="233"/>
      <c r="AP559" s="233"/>
      <c r="AQ559" s="233"/>
      <c r="AR559" s="233"/>
      <c r="AS559" s="233"/>
    </row>
    <row r="560" spans="2:50" ht="9" customHeight="1" x14ac:dyDescent="0.25">
      <c r="E560" s="229"/>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1"/>
      <c r="AD560" s="232"/>
      <c r="AE560" s="232"/>
      <c r="AF560" s="232"/>
      <c r="AG560" s="232"/>
      <c r="AH560" s="232"/>
      <c r="AI560" s="232"/>
      <c r="AJ560" s="232"/>
      <c r="AM560" s="233"/>
      <c r="AN560" s="233"/>
      <c r="AO560" s="233"/>
      <c r="AP560" s="233"/>
      <c r="AQ560" s="233"/>
      <c r="AR560" s="233"/>
      <c r="AS560" s="233"/>
    </row>
    <row r="561" spans="5:45" ht="9" customHeight="1" x14ac:dyDescent="0.25">
      <c r="E561" s="234" t="s">
        <v>142</v>
      </c>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6"/>
      <c r="AD561" s="237"/>
      <c r="AE561" s="237"/>
      <c r="AF561" s="237"/>
      <c r="AG561" s="237"/>
      <c r="AH561" s="237"/>
      <c r="AI561" s="237"/>
      <c r="AJ561" s="237"/>
      <c r="AM561" s="238" t="str">
        <f>IF(AD561=0,"",AD561/$AM$462)</f>
        <v/>
      </c>
      <c r="AN561" s="238"/>
      <c r="AO561" s="238"/>
      <c r="AP561" s="238"/>
      <c r="AQ561" s="238"/>
      <c r="AR561" s="238"/>
      <c r="AS561" s="238"/>
    </row>
    <row r="562" spans="5:45" ht="9" customHeight="1" x14ac:dyDescent="0.25">
      <c r="E562" s="234"/>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6"/>
      <c r="AD562" s="237"/>
      <c r="AE562" s="237"/>
      <c r="AF562" s="237"/>
      <c r="AG562" s="237"/>
      <c r="AH562" s="237"/>
      <c r="AI562" s="237"/>
      <c r="AJ562" s="237"/>
      <c r="AM562" s="238"/>
      <c r="AN562" s="238"/>
      <c r="AO562" s="238"/>
      <c r="AP562" s="238"/>
      <c r="AQ562" s="238"/>
      <c r="AR562" s="238"/>
      <c r="AS562" s="238"/>
    </row>
    <row r="563" spans="5:45" ht="9" customHeight="1" x14ac:dyDescent="0.25">
      <c r="E563" s="229" t="s">
        <v>143</v>
      </c>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1"/>
      <c r="AD563" s="232"/>
      <c r="AE563" s="232"/>
      <c r="AF563" s="232"/>
      <c r="AG563" s="232"/>
      <c r="AH563" s="232"/>
      <c r="AI563" s="232"/>
      <c r="AJ563" s="232"/>
      <c r="AM563" s="233" t="str">
        <f>IF(AD563=0,"",AD563/$AM$462)</f>
        <v/>
      </c>
      <c r="AN563" s="233"/>
      <c r="AO563" s="233"/>
      <c r="AP563" s="233"/>
      <c r="AQ563" s="233"/>
      <c r="AR563" s="233"/>
      <c r="AS563" s="233"/>
    </row>
    <row r="564" spans="5:45" ht="9" customHeight="1" x14ac:dyDescent="0.25">
      <c r="E564" s="229"/>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1"/>
      <c r="AD564" s="232"/>
      <c r="AE564" s="232"/>
      <c r="AF564" s="232"/>
      <c r="AG564" s="232"/>
      <c r="AH564" s="232"/>
      <c r="AI564" s="232"/>
      <c r="AJ564" s="232"/>
      <c r="AM564" s="233"/>
      <c r="AN564" s="233"/>
      <c r="AO564" s="233"/>
      <c r="AP564" s="233"/>
      <c r="AQ564" s="233"/>
      <c r="AR564" s="233"/>
      <c r="AS564" s="233"/>
    </row>
    <row r="565" spans="5:45" ht="9" customHeight="1" x14ac:dyDescent="0.25">
      <c r="E565" s="234" t="s">
        <v>116</v>
      </c>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6"/>
      <c r="AD565" s="237"/>
      <c r="AE565" s="237"/>
      <c r="AF565" s="237"/>
      <c r="AG565" s="237"/>
      <c r="AH565" s="237"/>
      <c r="AI565" s="237"/>
      <c r="AJ565" s="237"/>
      <c r="AM565" s="238" t="str">
        <f>IF(AD565=0,"",AD565/$AM$462)</f>
        <v/>
      </c>
      <c r="AN565" s="238"/>
      <c r="AO565" s="238"/>
      <c r="AP565" s="238"/>
      <c r="AQ565" s="238"/>
      <c r="AR565" s="238"/>
      <c r="AS565" s="238"/>
    </row>
    <row r="566" spans="5:45" ht="9" customHeight="1" x14ac:dyDescent="0.25">
      <c r="E566" s="234"/>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6"/>
      <c r="AD566" s="237"/>
      <c r="AE566" s="237"/>
      <c r="AF566" s="237"/>
      <c r="AG566" s="237"/>
      <c r="AH566" s="237"/>
      <c r="AI566" s="237"/>
      <c r="AJ566" s="237"/>
      <c r="AM566" s="238"/>
      <c r="AN566" s="238"/>
      <c r="AO566" s="238"/>
      <c r="AP566" s="238"/>
      <c r="AQ566" s="238"/>
      <c r="AR566" s="238"/>
      <c r="AS566" s="238"/>
    </row>
    <row r="567" spans="5:45" ht="9" customHeight="1" x14ac:dyDescent="0.25">
      <c r="E567" s="229" t="s">
        <v>117</v>
      </c>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1"/>
      <c r="AD567" s="232"/>
      <c r="AE567" s="232"/>
      <c r="AF567" s="232"/>
      <c r="AG567" s="232"/>
      <c r="AH567" s="232"/>
      <c r="AI567" s="232"/>
      <c r="AJ567" s="232"/>
      <c r="AM567" s="233" t="str">
        <f>IF(AD567=0,"",AD567/$AM$462)</f>
        <v/>
      </c>
      <c r="AN567" s="233"/>
      <c r="AO567" s="233"/>
      <c r="AP567" s="233"/>
      <c r="AQ567" s="233"/>
      <c r="AR567" s="233"/>
      <c r="AS567" s="233"/>
    </row>
    <row r="568" spans="5:45" ht="9" customHeight="1" x14ac:dyDescent="0.25">
      <c r="E568" s="229"/>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1"/>
      <c r="AD568" s="232"/>
      <c r="AE568" s="232"/>
      <c r="AF568" s="232"/>
      <c r="AG568" s="232"/>
      <c r="AH568" s="232"/>
      <c r="AI568" s="232"/>
      <c r="AJ568" s="232"/>
      <c r="AM568" s="233"/>
      <c r="AN568" s="233"/>
      <c r="AO568" s="233"/>
      <c r="AP568" s="233"/>
      <c r="AQ568" s="233"/>
      <c r="AR568" s="233"/>
      <c r="AS568" s="233"/>
    </row>
    <row r="569" spans="5:45" ht="9" customHeight="1" x14ac:dyDescent="0.25">
      <c r="E569" s="234" t="s">
        <v>118</v>
      </c>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6"/>
      <c r="AD569" s="237"/>
      <c r="AE569" s="237"/>
      <c r="AF569" s="237"/>
      <c r="AG569" s="237"/>
      <c r="AH569" s="237"/>
      <c r="AI569" s="237"/>
      <c r="AJ569" s="237"/>
      <c r="AM569" s="238" t="str">
        <f>IF(AD569=0,"",AD569/$AM$462)</f>
        <v/>
      </c>
      <c r="AN569" s="238"/>
      <c r="AO569" s="238"/>
      <c r="AP569" s="238"/>
      <c r="AQ569" s="238"/>
      <c r="AR569" s="238"/>
      <c r="AS569" s="238"/>
    </row>
    <row r="570" spans="5:45" ht="9" customHeight="1" x14ac:dyDescent="0.25">
      <c r="E570" s="234"/>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6"/>
      <c r="AD570" s="237"/>
      <c r="AE570" s="237"/>
      <c r="AF570" s="237"/>
      <c r="AG570" s="237"/>
      <c r="AH570" s="237"/>
      <c r="AI570" s="237"/>
      <c r="AJ570" s="237"/>
      <c r="AM570" s="238"/>
      <c r="AN570" s="238"/>
      <c r="AO570" s="238"/>
      <c r="AP570" s="238"/>
      <c r="AQ570" s="238"/>
      <c r="AR570" s="238"/>
      <c r="AS570" s="238"/>
    </row>
    <row r="571" spans="5:45" ht="9" customHeight="1" x14ac:dyDescent="0.25">
      <c r="E571" s="229" t="s">
        <v>144</v>
      </c>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1"/>
      <c r="AD571" s="232"/>
      <c r="AE571" s="232"/>
      <c r="AF571" s="232"/>
      <c r="AG571" s="232"/>
      <c r="AH571" s="232"/>
      <c r="AI571" s="232"/>
      <c r="AJ571" s="232"/>
      <c r="AM571" s="233" t="str">
        <f>IF(AD571=0,"",AD571/$AM$462)</f>
        <v/>
      </c>
      <c r="AN571" s="233"/>
      <c r="AO571" s="233"/>
      <c r="AP571" s="233"/>
      <c r="AQ571" s="233"/>
      <c r="AR571" s="233"/>
      <c r="AS571" s="233"/>
    </row>
    <row r="572" spans="5:45" ht="9" customHeight="1" x14ac:dyDescent="0.25">
      <c r="E572" s="229"/>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1"/>
      <c r="AD572" s="232"/>
      <c r="AE572" s="232"/>
      <c r="AF572" s="232"/>
      <c r="AG572" s="232"/>
      <c r="AH572" s="232"/>
      <c r="AI572" s="232"/>
      <c r="AJ572" s="232"/>
      <c r="AM572" s="233"/>
      <c r="AN572" s="233"/>
      <c r="AO572" s="233"/>
      <c r="AP572" s="233"/>
      <c r="AQ572" s="233"/>
      <c r="AR572" s="233"/>
      <c r="AS572" s="233"/>
    </row>
    <row r="573" spans="5:45" ht="9" customHeight="1" x14ac:dyDescent="0.25">
      <c r="E573" s="234" t="s">
        <v>145</v>
      </c>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6"/>
      <c r="AD573" s="237">
        <v>150000</v>
      </c>
      <c r="AE573" s="237"/>
      <c r="AF573" s="237"/>
      <c r="AG573" s="237"/>
      <c r="AH573" s="237"/>
      <c r="AI573" s="237"/>
      <c r="AJ573" s="237"/>
      <c r="AM573" s="238" t="e">
        <f>IF(AD573=0,"",AD573/$AM$462)</f>
        <v>#DIV/0!</v>
      </c>
      <c r="AN573" s="238"/>
      <c r="AO573" s="238"/>
      <c r="AP573" s="238"/>
      <c r="AQ573" s="238"/>
      <c r="AR573" s="238"/>
      <c r="AS573" s="238"/>
    </row>
    <row r="574" spans="5:45" ht="9" customHeight="1" x14ac:dyDescent="0.25">
      <c r="E574" s="234"/>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6"/>
      <c r="AD574" s="237"/>
      <c r="AE574" s="237"/>
      <c r="AF574" s="237"/>
      <c r="AG574" s="237"/>
      <c r="AH574" s="237"/>
      <c r="AI574" s="237"/>
      <c r="AJ574" s="237"/>
      <c r="AM574" s="238"/>
      <c r="AN574" s="238"/>
      <c r="AO574" s="238"/>
      <c r="AP574" s="238"/>
      <c r="AQ574" s="238"/>
      <c r="AR574" s="238"/>
      <c r="AS574" s="238"/>
    </row>
    <row r="575" spans="5:45" ht="9" customHeight="1" x14ac:dyDescent="0.25">
      <c r="E575" s="229" t="s">
        <v>147</v>
      </c>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1"/>
      <c r="AD575" s="232"/>
      <c r="AE575" s="232"/>
      <c r="AF575" s="232"/>
      <c r="AG575" s="232"/>
      <c r="AH575" s="232"/>
      <c r="AI575" s="232"/>
      <c r="AJ575" s="232"/>
      <c r="AM575" s="233" t="str">
        <f>IF(AD575=0,"",AD575/$AM$462)</f>
        <v/>
      </c>
      <c r="AN575" s="233"/>
      <c r="AO575" s="233"/>
      <c r="AP575" s="233"/>
      <c r="AQ575" s="233"/>
      <c r="AR575" s="233"/>
      <c r="AS575" s="233"/>
    </row>
    <row r="576" spans="5:45" ht="9" customHeight="1" x14ac:dyDescent="0.25">
      <c r="E576" s="229"/>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1"/>
      <c r="AD576" s="232"/>
      <c r="AE576" s="232"/>
      <c r="AF576" s="232"/>
      <c r="AG576" s="232"/>
      <c r="AH576" s="232"/>
      <c r="AI576" s="232"/>
      <c r="AJ576" s="232"/>
      <c r="AM576" s="233"/>
      <c r="AN576" s="233"/>
      <c r="AO576" s="233"/>
      <c r="AP576" s="233"/>
      <c r="AQ576" s="233"/>
      <c r="AR576" s="233"/>
      <c r="AS576" s="233"/>
    </row>
    <row r="577" spans="1:47" ht="9" customHeight="1" x14ac:dyDescent="0.25">
      <c r="E577" s="234" t="s">
        <v>147</v>
      </c>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6"/>
      <c r="AD577" s="237"/>
      <c r="AE577" s="237"/>
      <c r="AF577" s="237"/>
      <c r="AG577" s="237"/>
      <c r="AH577" s="237"/>
      <c r="AI577" s="237"/>
      <c r="AJ577" s="237"/>
      <c r="AM577" s="238" t="str">
        <f>IF(AD577=0,"",AD577/$AM$462)</f>
        <v/>
      </c>
      <c r="AN577" s="238"/>
      <c r="AO577" s="238"/>
      <c r="AP577" s="238"/>
      <c r="AQ577" s="238"/>
      <c r="AR577" s="238"/>
      <c r="AS577" s="238"/>
    </row>
    <row r="578" spans="1:47" ht="9" customHeight="1" x14ac:dyDescent="0.25">
      <c r="E578" s="234"/>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6"/>
      <c r="AD578" s="237"/>
      <c r="AE578" s="237"/>
      <c r="AF578" s="237"/>
      <c r="AG578" s="237"/>
      <c r="AH578" s="237"/>
      <c r="AI578" s="237"/>
      <c r="AJ578" s="237"/>
      <c r="AM578" s="238"/>
      <c r="AN578" s="238"/>
      <c r="AO578" s="238"/>
      <c r="AP578" s="238"/>
      <c r="AQ578" s="238"/>
      <c r="AR578" s="238"/>
      <c r="AS578" s="238"/>
    </row>
    <row r="579" spans="1:47" ht="9" customHeight="1" x14ac:dyDescent="0.3">
      <c r="K579" s="10"/>
      <c r="L579" s="10"/>
      <c r="M579" s="10"/>
      <c r="N579" s="10"/>
      <c r="O579" s="10"/>
      <c r="P579" s="10"/>
      <c r="Q579" s="10"/>
      <c r="R579" s="10"/>
      <c r="S579" s="10"/>
      <c r="T579" s="10"/>
      <c r="U579" s="10"/>
      <c r="V579" s="10"/>
      <c r="W579" s="10"/>
      <c r="X579" s="10"/>
      <c r="Y579" s="10"/>
      <c r="Z579" s="10"/>
      <c r="AA579" s="10"/>
      <c r="AB579" s="10"/>
      <c r="AC579" s="10"/>
      <c r="AD579" s="70"/>
      <c r="AE579" s="70"/>
      <c r="AF579" s="70"/>
      <c r="AG579" s="70"/>
      <c r="AH579" s="70"/>
      <c r="AI579" s="70"/>
      <c r="AJ579" s="70"/>
      <c r="AM579" s="73"/>
      <c r="AN579" s="73"/>
      <c r="AO579" s="74"/>
      <c r="AP579" s="74"/>
      <c r="AQ579" s="74"/>
      <c r="AR579" s="74"/>
      <c r="AS579" s="74"/>
    </row>
    <row r="580" spans="1:47" ht="9" customHeight="1" x14ac:dyDescent="0.25">
      <c r="E580" s="223" t="s">
        <v>146</v>
      </c>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5"/>
      <c r="AD580" s="228">
        <f>SUM(AD557:AJ578)</f>
        <v>150000</v>
      </c>
      <c r="AE580" s="228"/>
      <c r="AF580" s="228"/>
      <c r="AG580" s="228"/>
      <c r="AH580" s="228"/>
      <c r="AI580" s="228"/>
      <c r="AJ580" s="228"/>
      <c r="AM580" s="227" t="e">
        <f>IF(AD580=0,"",AD580/$AM$462)</f>
        <v>#DIV/0!</v>
      </c>
      <c r="AN580" s="227"/>
      <c r="AO580" s="227"/>
      <c r="AP580" s="227"/>
      <c r="AQ580" s="227"/>
      <c r="AR580" s="227"/>
      <c r="AS580" s="227"/>
    </row>
    <row r="581" spans="1:47" ht="9" customHeight="1" x14ac:dyDescent="0.25">
      <c r="E581" s="223"/>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5"/>
      <c r="AD581" s="228"/>
      <c r="AE581" s="228"/>
      <c r="AF581" s="228"/>
      <c r="AG581" s="228"/>
      <c r="AH581" s="228"/>
      <c r="AI581" s="228"/>
      <c r="AJ581" s="228"/>
      <c r="AM581" s="227"/>
      <c r="AN581" s="227"/>
      <c r="AO581" s="227"/>
      <c r="AP581" s="227"/>
      <c r="AQ581" s="227"/>
      <c r="AR581" s="227"/>
      <c r="AS581" s="227"/>
    </row>
    <row r="582" spans="1:47" ht="9" customHeight="1" x14ac:dyDescent="0.3">
      <c r="AD582" s="71"/>
      <c r="AE582" s="71"/>
      <c r="AF582" s="71"/>
      <c r="AG582" s="71"/>
      <c r="AH582" s="72"/>
      <c r="AI582" s="71"/>
      <c r="AJ582" s="71"/>
      <c r="AM582" s="74"/>
      <c r="AN582" s="74"/>
      <c r="AO582" s="74"/>
      <c r="AP582" s="74"/>
      <c r="AQ582" s="74"/>
      <c r="AR582" s="74"/>
      <c r="AS582" s="74"/>
    </row>
    <row r="583" spans="1:47" ht="9" customHeight="1" x14ac:dyDescent="0.25">
      <c r="E583" s="223" t="s">
        <v>148</v>
      </c>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5"/>
      <c r="AD583" s="228">
        <v>21600</v>
      </c>
      <c r="AE583" s="228"/>
      <c r="AF583" s="228"/>
      <c r="AG583" s="228"/>
      <c r="AH583" s="228"/>
      <c r="AI583" s="228"/>
      <c r="AJ583" s="228"/>
      <c r="AM583" s="227" t="e">
        <f>IF(AD583=0,"",AD583/$AM$462)</f>
        <v>#DIV/0!</v>
      </c>
      <c r="AN583" s="227"/>
      <c r="AO583" s="227"/>
      <c r="AP583" s="227"/>
      <c r="AQ583" s="227"/>
      <c r="AR583" s="227"/>
      <c r="AS583" s="227"/>
    </row>
    <row r="584" spans="1:47" ht="9" customHeight="1" x14ac:dyDescent="0.25">
      <c r="E584" s="223"/>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5"/>
      <c r="AD584" s="228"/>
      <c r="AE584" s="228"/>
      <c r="AF584" s="228"/>
      <c r="AG584" s="228"/>
      <c r="AH584" s="228"/>
      <c r="AI584" s="228"/>
      <c r="AJ584" s="228"/>
      <c r="AM584" s="227"/>
      <c r="AN584" s="227"/>
      <c r="AO584" s="227"/>
      <c r="AP584" s="227"/>
      <c r="AQ584" s="227"/>
      <c r="AR584" s="227"/>
      <c r="AS584" s="227"/>
    </row>
    <row r="585" spans="1:47" ht="9" customHeight="1" x14ac:dyDescent="0.3">
      <c r="AD585" s="71"/>
      <c r="AE585" s="71"/>
      <c r="AF585" s="71"/>
      <c r="AG585" s="71"/>
      <c r="AH585" s="72"/>
      <c r="AI585" s="71"/>
      <c r="AJ585" s="71"/>
      <c r="AM585" s="75"/>
      <c r="AN585" s="75"/>
      <c r="AO585" s="75"/>
      <c r="AP585" s="75"/>
      <c r="AQ585" s="75"/>
      <c r="AR585" s="75"/>
      <c r="AS585" s="75"/>
    </row>
    <row r="586" spans="1:47" ht="9" customHeight="1" x14ac:dyDescent="0.25">
      <c r="E586" s="223" t="s">
        <v>149</v>
      </c>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5"/>
      <c r="AD586" s="226">
        <f>AM546-AD554-AD580-AD583</f>
        <v>0</v>
      </c>
      <c r="AE586" s="226"/>
      <c r="AF586" s="226"/>
      <c r="AG586" s="226"/>
      <c r="AH586" s="226"/>
      <c r="AI586" s="226"/>
      <c r="AJ586" s="226"/>
      <c r="AM586" s="227" t="str">
        <f>IF(AD586=0,"",AD586/$AM$462)</f>
        <v/>
      </c>
      <c r="AN586" s="227"/>
      <c r="AO586" s="227"/>
      <c r="AP586" s="227"/>
      <c r="AQ586" s="227"/>
      <c r="AR586" s="227"/>
      <c r="AS586" s="227"/>
    </row>
    <row r="587" spans="1:47" ht="9" customHeight="1" x14ac:dyDescent="0.25">
      <c r="E587" s="223"/>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5"/>
      <c r="AD587" s="226"/>
      <c r="AE587" s="226"/>
      <c r="AF587" s="226"/>
      <c r="AG587" s="226"/>
      <c r="AH587" s="226"/>
      <c r="AI587" s="226"/>
      <c r="AJ587" s="226"/>
      <c r="AM587" s="227"/>
      <c r="AN587" s="227"/>
      <c r="AO587" s="227"/>
      <c r="AP587" s="227"/>
      <c r="AQ587" s="227"/>
      <c r="AR587" s="227"/>
      <c r="AS587" s="227"/>
    </row>
    <row r="589" spans="1:47" ht="9" customHeight="1" x14ac:dyDescent="0.25">
      <c r="A589" s="279" t="str">
        <f>$L$94</f>
        <v>Le développement des actions collectives de prévention de la perte d'autonomie de l'ASEPT Bretagne dans le Morbihan</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79"/>
      <c r="AE589" s="279"/>
      <c r="AF589" s="279"/>
      <c r="AG589" s="279"/>
      <c r="AH589" s="279"/>
      <c r="AI589" s="279"/>
      <c r="AJ589" s="279"/>
      <c r="AK589" s="279"/>
      <c r="AL589" s="279"/>
      <c r="AM589" s="279"/>
      <c r="AN589" s="279"/>
      <c r="AO589" s="279"/>
      <c r="AP589" s="279"/>
      <c r="AQ589" s="279"/>
      <c r="AR589" s="279"/>
      <c r="AS589" s="279"/>
      <c r="AT589" s="279"/>
      <c r="AU589" s="279"/>
    </row>
    <row r="590" spans="1:47" ht="9" customHeight="1" x14ac:dyDescent="0.25">
      <c r="A590" s="279"/>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79"/>
      <c r="AE590" s="279"/>
      <c r="AF590" s="279"/>
      <c r="AG590" s="279"/>
      <c r="AH590" s="279"/>
      <c r="AI590" s="279"/>
      <c r="AJ590" s="279"/>
      <c r="AK590" s="279"/>
      <c r="AL590" s="279"/>
      <c r="AM590" s="279"/>
      <c r="AN590" s="279"/>
      <c r="AO590" s="279"/>
      <c r="AP590" s="279"/>
      <c r="AQ590" s="279"/>
      <c r="AR590" s="279"/>
      <c r="AS590" s="279"/>
      <c r="AT590" s="279"/>
      <c r="AU590" s="279"/>
    </row>
    <row r="591" spans="1:47" ht="9" customHeight="1" x14ac:dyDescent="0.25">
      <c r="A591" s="279"/>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79"/>
      <c r="AE591" s="279"/>
      <c r="AF591" s="279"/>
      <c r="AG591" s="279"/>
      <c r="AH591" s="279"/>
      <c r="AI591" s="279"/>
      <c r="AJ591" s="279"/>
      <c r="AK591" s="279"/>
      <c r="AL591" s="279"/>
      <c r="AM591" s="279"/>
      <c r="AN591" s="279"/>
      <c r="AO591" s="279"/>
      <c r="AP591" s="279"/>
      <c r="AQ591" s="279"/>
      <c r="AR591" s="279"/>
      <c r="AS591" s="279"/>
      <c r="AT591" s="279"/>
      <c r="AU591" s="279"/>
    </row>
    <row r="592" spans="1:47" ht="9" customHeight="1" x14ac:dyDescent="0.25">
      <c r="D592" s="51"/>
      <c r="E592" s="51"/>
      <c r="F592" s="51"/>
      <c r="G592" s="51"/>
      <c r="H592" s="51"/>
      <c r="I592" s="51"/>
      <c r="J592" s="51"/>
      <c r="K592" s="51"/>
      <c r="L592" s="51"/>
      <c r="M592" s="51"/>
      <c r="N592" s="51"/>
      <c r="O592" s="51"/>
      <c r="P592" s="51"/>
      <c r="Q592" s="51"/>
      <c r="R592" s="58"/>
      <c r="S592" s="51"/>
      <c r="T592" s="51"/>
      <c r="U592" s="51"/>
      <c r="V592" s="51"/>
      <c r="W592" s="51"/>
      <c r="X592" s="51"/>
      <c r="Y592" s="51"/>
      <c r="Z592" s="51"/>
      <c r="AA592" s="51"/>
      <c r="AB592" s="51"/>
      <c r="AC592" s="51"/>
      <c r="AD592" s="51"/>
      <c r="AE592" s="51"/>
      <c r="AF592" s="51"/>
      <c r="AG592" s="51"/>
      <c r="AH592" s="58"/>
      <c r="AI592" s="51"/>
      <c r="AJ592" s="51"/>
      <c r="AK592" s="51"/>
      <c r="AL592" s="51"/>
      <c r="AM592" s="51"/>
      <c r="AN592" s="51"/>
      <c r="AO592" s="51"/>
      <c r="AP592" s="51"/>
      <c r="AQ592" s="51"/>
      <c r="AR592" s="51"/>
      <c r="AS592" s="51"/>
      <c r="AT592" s="51"/>
      <c r="AU592" s="51"/>
    </row>
    <row r="593" spans="2:50" ht="9" customHeight="1" x14ac:dyDescent="0.25">
      <c r="D593" s="280" t="s">
        <v>162</v>
      </c>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c r="AH593" s="280"/>
      <c r="AI593" s="280"/>
      <c r="AJ593" s="280"/>
      <c r="AK593" s="280"/>
      <c r="AL593" s="280"/>
      <c r="AM593" s="280"/>
      <c r="AN593" s="280"/>
      <c r="AO593" s="280"/>
      <c r="AP593" s="280"/>
      <c r="AQ593" s="280"/>
      <c r="AR593" s="280"/>
      <c r="AS593" s="280"/>
      <c r="AT593" s="280"/>
      <c r="AU593" s="280"/>
    </row>
    <row r="594" spans="2:50" ht="9" customHeight="1" x14ac:dyDescent="0.25">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80"/>
      <c r="AE594" s="280"/>
      <c r="AF594" s="280"/>
      <c r="AG594" s="280"/>
      <c r="AH594" s="280"/>
      <c r="AI594" s="280"/>
      <c r="AJ594" s="280"/>
      <c r="AK594" s="280"/>
      <c r="AL594" s="280"/>
      <c r="AM594" s="280"/>
      <c r="AN594" s="280"/>
      <c r="AO594" s="280"/>
      <c r="AP594" s="280"/>
      <c r="AQ594" s="280"/>
      <c r="AR594" s="280"/>
      <c r="AS594" s="280"/>
      <c r="AT594" s="280"/>
      <c r="AU594" s="280"/>
    </row>
    <row r="596" spans="2:50" ht="9" customHeight="1" x14ac:dyDescent="0.25">
      <c r="B596" s="239" t="s">
        <v>53</v>
      </c>
      <c r="C596" s="239"/>
      <c r="D596" s="240" t="s">
        <v>131</v>
      </c>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62"/>
      <c r="AX596" s="46"/>
    </row>
    <row r="597" spans="2:50" ht="9" customHeight="1" x14ac:dyDescent="0.25">
      <c r="B597" s="239"/>
      <c r="C597" s="239"/>
      <c r="D597" s="240"/>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c r="AA597" s="240"/>
      <c r="AB597" s="240"/>
      <c r="AC597" s="240"/>
      <c r="AD597" s="240"/>
      <c r="AE597" s="240"/>
      <c r="AF597" s="240"/>
      <c r="AG597" s="240"/>
      <c r="AH597" s="240"/>
      <c r="AI597" s="240"/>
      <c r="AJ597" s="240"/>
      <c r="AK597" s="240"/>
      <c r="AL597" s="240"/>
      <c r="AM597" s="240"/>
      <c r="AN597" s="240"/>
      <c r="AO597" s="240"/>
      <c r="AP597" s="240"/>
      <c r="AQ597" s="240"/>
      <c r="AR597" s="240"/>
      <c r="AS597" s="240"/>
      <c r="AT597" s="240"/>
      <c r="AU597" s="240"/>
      <c r="AV597" s="240"/>
      <c r="AW597" s="62"/>
      <c r="AX597" s="46"/>
    </row>
    <row r="598" spans="2:50" ht="9" customHeight="1" x14ac:dyDescent="0.25">
      <c r="C598" s="243"/>
      <c r="D598" s="273"/>
      <c r="E598" s="241" t="s">
        <v>132</v>
      </c>
      <c r="F598" s="242"/>
      <c r="G598" s="242"/>
      <c r="H598" s="242"/>
      <c r="I598" s="242"/>
      <c r="J598" s="242"/>
      <c r="K598" s="242"/>
      <c r="L598" s="242"/>
      <c r="M598" s="242"/>
      <c r="N598" s="242"/>
      <c r="O598" s="242"/>
      <c r="P598" s="242"/>
      <c r="Q598" s="242"/>
      <c r="R598" s="242"/>
      <c r="S598" s="242"/>
      <c r="T598" s="242"/>
      <c r="U598" s="242"/>
      <c r="V598" s="242"/>
      <c r="W598" s="242"/>
      <c r="X598" s="242"/>
      <c r="Y598" s="242"/>
      <c r="Z598" s="242"/>
      <c r="AA598" s="242"/>
      <c r="AB598" s="242"/>
      <c r="AC598" s="243"/>
      <c r="AD598" s="247" t="s">
        <v>134</v>
      </c>
      <c r="AE598" s="247"/>
      <c r="AF598" s="247"/>
      <c r="AG598" s="247"/>
      <c r="AH598" s="247"/>
      <c r="AI598" s="247"/>
      <c r="AJ598" s="247"/>
      <c r="AK598" s="275" t="s">
        <v>135</v>
      </c>
      <c r="AL598" s="276"/>
      <c r="AM598" s="247" t="s">
        <v>133</v>
      </c>
      <c r="AN598" s="247"/>
      <c r="AO598" s="247"/>
      <c r="AP598" s="247"/>
      <c r="AQ598" s="247"/>
      <c r="AR598" s="247"/>
      <c r="AS598" s="247"/>
    </row>
    <row r="599" spans="2:50" ht="9" customHeight="1" x14ac:dyDescent="0.25">
      <c r="C599" s="246"/>
      <c r="D599" s="274"/>
      <c r="E599" s="244"/>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6"/>
      <c r="AD599" s="248"/>
      <c r="AE599" s="248"/>
      <c r="AF599" s="248"/>
      <c r="AG599" s="248"/>
      <c r="AH599" s="248"/>
      <c r="AI599" s="248"/>
      <c r="AJ599" s="248"/>
      <c r="AK599" s="277"/>
      <c r="AL599" s="278"/>
      <c r="AM599" s="248"/>
      <c r="AN599" s="248"/>
      <c r="AO599" s="248"/>
      <c r="AP599" s="248"/>
      <c r="AQ599" s="248"/>
      <c r="AR599" s="248"/>
      <c r="AS599" s="248"/>
    </row>
    <row r="600" spans="2:50" ht="9" customHeight="1" x14ac:dyDescent="0.25">
      <c r="C600" s="260">
        <f>IF(ISBLANK(E600),"",1)</f>
        <v>1</v>
      </c>
      <c r="D600" s="261"/>
      <c r="E600" s="270" t="s">
        <v>151</v>
      </c>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2"/>
      <c r="AD600" s="256">
        <f>19740</f>
        <v>19740</v>
      </c>
      <c r="AE600" s="256"/>
      <c r="AF600" s="256"/>
      <c r="AG600" s="256"/>
      <c r="AH600" s="256"/>
      <c r="AI600" s="256"/>
      <c r="AJ600" s="256"/>
      <c r="AK600" s="257">
        <v>3</v>
      </c>
      <c r="AL600" s="258"/>
      <c r="AM600" s="256">
        <f>AD600*AK600</f>
        <v>59220</v>
      </c>
      <c r="AN600" s="256"/>
      <c r="AO600" s="256"/>
      <c r="AP600" s="256"/>
      <c r="AQ600" s="256"/>
      <c r="AR600" s="256"/>
      <c r="AS600" s="256"/>
    </row>
    <row r="601" spans="2:50" ht="9" customHeight="1" x14ac:dyDescent="0.25">
      <c r="C601" s="260"/>
      <c r="D601" s="261"/>
      <c r="E601" s="270"/>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2"/>
      <c r="AD601" s="256"/>
      <c r="AE601" s="256"/>
      <c r="AF601" s="256"/>
      <c r="AG601" s="256"/>
      <c r="AH601" s="256"/>
      <c r="AI601" s="256"/>
      <c r="AJ601" s="256"/>
      <c r="AK601" s="257"/>
      <c r="AL601" s="258"/>
      <c r="AM601" s="256"/>
      <c r="AN601" s="256"/>
      <c r="AO601" s="256"/>
      <c r="AP601" s="256"/>
      <c r="AQ601" s="256"/>
      <c r="AR601" s="256"/>
      <c r="AS601" s="256"/>
    </row>
    <row r="602" spans="2:50" ht="9" customHeight="1" x14ac:dyDescent="0.25">
      <c r="C602" s="268">
        <f>IF(ISBLANK(E602),"",C600+1)</f>
        <v>2</v>
      </c>
      <c r="D602" s="269"/>
      <c r="E602" s="262" t="s">
        <v>152</v>
      </c>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4"/>
      <c r="AD602" s="265">
        <v>3390</v>
      </c>
      <c r="AE602" s="265"/>
      <c r="AF602" s="265"/>
      <c r="AG602" s="265"/>
      <c r="AH602" s="265"/>
      <c r="AI602" s="265"/>
      <c r="AJ602" s="265"/>
      <c r="AK602" s="266">
        <v>3</v>
      </c>
      <c r="AL602" s="267"/>
      <c r="AM602" s="265">
        <f>IF(C602="","",AD602*AK602)</f>
        <v>10170</v>
      </c>
      <c r="AN602" s="265"/>
      <c r="AO602" s="265"/>
      <c r="AP602" s="265"/>
      <c r="AQ602" s="265"/>
      <c r="AR602" s="265"/>
      <c r="AS602" s="265"/>
    </row>
    <row r="603" spans="2:50" ht="9" customHeight="1" x14ac:dyDescent="0.25">
      <c r="C603" s="268"/>
      <c r="D603" s="269"/>
      <c r="E603" s="262"/>
      <c r="F603" s="263"/>
      <c r="G603" s="263"/>
      <c r="H603" s="263"/>
      <c r="I603" s="263"/>
      <c r="J603" s="263"/>
      <c r="K603" s="263"/>
      <c r="L603" s="263"/>
      <c r="M603" s="263"/>
      <c r="N603" s="263"/>
      <c r="O603" s="263"/>
      <c r="P603" s="263"/>
      <c r="Q603" s="263"/>
      <c r="R603" s="263"/>
      <c r="S603" s="263"/>
      <c r="T603" s="263"/>
      <c r="U603" s="263"/>
      <c r="V603" s="263"/>
      <c r="W603" s="263"/>
      <c r="X603" s="263"/>
      <c r="Y603" s="263"/>
      <c r="Z603" s="263"/>
      <c r="AA603" s="263"/>
      <c r="AB603" s="263"/>
      <c r="AC603" s="264"/>
      <c r="AD603" s="265"/>
      <c r="AE603" s="265"/>
      <c r="AF603" s="265"/>
      <c r="AG603" s="265"/>
      <c r="AH603" s="265"/>
      <c r="AI603" s="265"/>
      <c r="AJ603" s="265"/>
      <c r="AK603" s="266"/>
      <c r="AL603" s="267"/>
      <c r="AM603" s="265"/>
      <c r="AN603" s="265"/>
      <c r="AO603" s="265"/>
      <c r="AP603" s="265"/>
      <c r="AQ603" s="265"/>
      <c r="AR603" s="265"/>
      <c r="AS603" s="265"/>
    </row>
    <row r="604" spans="2:50" ht="9" customHeight="1" x14ac:dyDescent="0.25">
      <c r="C604" s="260">
        <f t="shared" ref="C604" si="26">IF(ISBLANK(E604),"",C602+1)</f>
        <v>3</v>
      </c>
      <c r="D604" s="261"/>
      <c r="E604" s="270" t="s">
        <v>153</v>
      </c>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2"/>
      <c r="AD604" s="256">
        <v>2630</v>
      </c>
      <c r="AE604" s="256"/>
      <c r="AF604" s="256"/>
      <c r="AG604" s="256"/>
      <c r="AH604" s="256"/>
      <c r="AI604" s="256"/>
      <c r="AJ604" s="256"/>
      <c r="AK604" s="257">
        <v>3</v>
      </c>
      <c r="AL604" s="258"/>
      <c r="AM604" s="256">
        <f t="shared" ref="AM604" si="27">IF(C604="","",AD604*AK604)</f>
        <v>7890</v>
      </c>
      <c r="AN604" s="256"/>
      <c r="AO604" s="256"/>
      <c r="AP604" s="256"/>
      <c r="AQ604" s="256"/>
      <c r="AR604" s="256"/>
      <c r="AS604" s="256"/>
    </row>
    <row r="605" spans="2:50" ht="9" customHeight="1" x14ac:dyDescent="0.25">
      <c r="C605" s="260"/>
      <c r="D605" s="261"/>
      <c r="E605" s="270"/>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256"/>
      <c r="AE605" s="256"/>
      <c r="AF605" s="256"/>
      <c r="AG605" s="256"/>
      <c r="AH605" s="256"/>
      <c r="AI605" s="256"/>
      <c r="AJ605" s="256"/>
      <c r="AK605" s="257"/>
      <c r="AL605" s="258"/>
      <c r="AM605" s="256"/>
      <c r="AN605" s="256"/>
      <c r="AO605" s="256"/>
      <c r="AP605" s="256"/>
      <c r="AQ605" s="256"/>
      <c r="AR605" s="256"/>
      <c r="AS605" s="256"/>
    </row>
    <row r="606" spans="2:50" ht="9" customHeight="1" x14ac:dyDescent="0.25">
      <c r="C606" s="268">
        <f t="shared" ref="C606" si="28">IF(ISBLANK(E606),"",C604+1)</f>
        <v>4</v>
      </c>
      <c r="D606" s="269"/>
      <c r="E606" s="262" t="s">
        <v>154</v>
      </c>
      <c r="F606" s="263"/>
      <c r="G606" s="263"/>
      <c r="H606" s="263"/>
      <c r="I606" s="263"/>
      <c r="J606" s="263"/>
      <c r="K606" s="263"/>
      <c r="L606" s="263"/>
      <c r="M606" s="263"/>
      <c r="N606" s="263"/>
      <c r="O606" s="263"/>
      <c r="P606" s="263"/>
      <c r="Q606" s="263"/>
      <c r="R606" s="263"/>
      <c r="S606" s="263"/>
      <c r="T606" s="263"/>
      <c r="U606" s="263"/>
      <c r="V606" s="263"/>
      <c r="W606" s="263"/>
      <c r="X606" s="263"/>
      <c r="Y606" s="263"/>
      <c r="Z606" s="263"/>
      <c r="AA606" s="263"/>
      <c r="AB606" s="263"/>
      <c r="AC606" s="264"/>
      <c r="AD606" s="265">
        <v>8130</v>
      </c>
      <c r="AE606" s="265"/>
      <c r="AF606" s="265"/>
      <c r="AG606" s="265"/>
      <c r="AH606" s="265"/>
      <c r="AI606" s="265"/>
      <c r="AJ606" s="265"/>
      <c r="AK606" s="266">
        <v>3</v>
      </c>
      <c r="AL606" s="267"/>
      <c r="AM606" s="265">
        <f t="shared" ref="AM606" si="29">IF(C606="","",AD606*AK606)</f>
        <v>24390</v>
      </c>
      <c r="AN606" s="265"/>
      <c r="AO606" s="265"/>
      <c r="AP606" s="265"/>
      <c r="AQ606" s="265"/>
      <c r="AR606" s="265"/>
      <c r="AS606" s="265"/>
    </row>
    <row r="607" spans="2:50" ht="9" customHeight="1" x14ac:dyDescent="0.25">
      <c r="C607" s="268"/>
      <c r="D607" s="269"/>
      <c r="E607" s="262"/>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4"/>
      <c r="AD607" s="265"/>
      <c r="AE607" s="265"/>
      <c r="AF607" s="265"/>
      <c r="AG607" s="265"/>
      <c r="AH607" s="265"/>
      <c r="AI607" s="265"/>
      <c r="AJ607" s="265"/>
      <c r="AK607" s="266"/>
      <c r="AL607" s="267"/>
      <c r="AM607" s="265"/>
      <c r="AN607" s="265"/>
      <c r="AO607" s="265"/>
      <c r="AP607" s="265"/>
      <c r="AQ607" s="265"/>
      <c r="AR607" s="265"/>
      <c r="AS607" s="265"/>
    </row>
    <row r="608" spans="2:50" ht="9" customHeight="1" x14ac:dyDescent="0.25">
      <c r="C608" s="260">
        <f t="shared" ref="C608" si="30">IF(ISBLANK(E608),"",C606+1)</f>
        <v>5</v>
      </c>
      <c r="D608" s="261"/>
      <c r="E608" s="270" t="s">
        <v>155</v>
      </c>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256">
        <v>880</v>
      </c>
      <c r="AE608" s="256"/>
      <c r="AF608" s="256"/>
      <c r="AG608" s="256"/>
      <c r="AH608" s="256"/>
      <c r="AI608" s="256"/>
      <c r="AJ608" s="256"/>
      <c r="AK608" s="257">
        <v>3</v>
      </c>
      <c r="AL608" s="258"/>
      <c r="AM608" s="256">
        <f t="shared" ref="AM608" si="31">IF(C608="","",AD608*AK608)</f>
        <v>2640</v>
      </c>
      <c r="AN608" s="256"/>
      <c r="AO608" s="256"/>
      <c r="AP608" s="256"/>
      <c r="AQ608" s="256"/>
      <c r="AR608" s="256"/>
      <c r="AS608" s="256"/>
    </row>
    <row r="609" spans="3:45" ht="9" customHeight="1" x14ac:dyDescent="0.25">
      <c r="C609" s="260"/>
      <c r="D609" s="261"/>
      <c r="E609" s="270"/>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256"/>
      <c r="AE609" s="256"/>
      <c r="AF609" s="256"/>
      <c r="AG609" s="256"/>
      <c r="AH609" s="256"/>
      <c r="AI609" s="256"/>
      <c r="AJ609" s="256"/>
      <c r="AK609" s="257"/>
      <c r="AL609" s="258"/>
      <c r="AM609" s="256"/>
      <c r="AN609" s="256"/>
      <c r="AO609" s="256"/>
      <c r="AP609" s="256"/>
      <c r="AQ609" s="256"/>
      <c r="AR609" s="256"/>
      <c r="AS609" s="256"/>
    </row>
    <row r="610" spans="3:45" ht="9" customHeight="1" x14ac:dyDescent="0.25">
      <c r="C610" s="268">
        <f t="shared" ref="C610" si="32">IF(ISBLANK(E610),"",C608+1)</f>
        <v>6</v>
      </c>
      <c r="D610" s="269"/>
      <c r="E610" s="262" t="s">
        <v>156</v>
      </c>
      <c r="F610" s="263"/>
      <c r="G610" s="263"/>
      <c r="H610" s="263"/>
      <c r="I610" s="263"/>
      <c r="J610" s="263"/>
      <c r="K610" s="263"/>
      <c r="L610" s="263"/>
      <c r="M610" s="263"/>
      <c r="N610" s="263"/>
      <c r="O610" s="263"/>
      <c r="P610" s="263"/>
      <c r="Q610" s="263"/>
      <c r="R610" s="263"/>
      <c r="S610" s="263"/>
      <c r="T610" s="263"/>
      <c r="U610" s="263"/>
      <c r="V610" s="263"/>
      <c r="W610" s="263"/>
      <c r="X610" s="263"/>
      <c r="Y610" s="263"/>
      <c r="Z610" s="263"/>
      <c r="AA610" s="263"/>
      <c r="AB610" s="263"/>
      <c r="AC610" s="264"/>
      <c r="AD610" s="265">
        <v>880</v>
      </c>
      <c r="AE610" s="265"/>
      <c r="AF610" s="265"/>
      <c r="AG610" s="265"/>
      <c r="AH610" s="265"/>
      <c r="AI610" s="265"/>
      <c r="AJ610" s="265"/>
      <c r="AK610" s="266">
        <v>3</v>
      </c>
      <c r="AL610" s="267"/>
      <c r="AM610" s="265">
        <f t="shared" ref="AM610" si="33">IF(C610="","",AD610*AK610)</f>
        <v>2640</v>
      </c>
      <c r="AN610" s="265"/>
      <c r="AO610" s="265"/>
      <c r="AP610" s="265"/>
      <c r="AQ610" s="265"/>
      <c r="AR610" s="265"/>
      <c r="AS610" s="265"/>
    </row>
    <row r="611" spans="3:45" ht="9" customHeight="1" x14ac:dyDescent="0.25">
      <c r="C611" s="268"/>
      <c r="D611" s="269"/>
      <c r="E611" s="262"/>
      <c r="F611" s="263"/>
      <c r="G611" s="263"/>
      <c r="H611" s="263"/>
      <c r="I611" s="263"/>
      <c r="J611" s="263"/>
      <c r="K611" s="263"/>
      <c r="L611" s="263"/>
      <c r="M611" s="263"/>
      <c r="N611" s="263"/>
      <c r="O611" s="263"/>
      <c r="P611" s="263"/>
      <c r="Q611" s="263"/>
      <c r="R611" s="263"/>
      <c r="S611" s="263"/>
      <c r="T611" s="263"/>
      <c r="U611" s="263"/>
      <c r="V611" s="263"/>
      <c r="W611" s="263"/>
      <c r="X611" s="263"/>
      <c r="Y611" s="263"/>
      <c r="Z611" s="263"/>
      <c r="AA611" s="263"/>
      <c r="AB611" s="263"/>
      <c r="AC611" s="264"/>
      <c r="AD611" s="265"/>
      <c r="AE611" s="265"/>
      <c r="AF611" s="265"/>
      <c r="AG611" s="265"/>
      <c r="AH611" s="265"/>
      <c r="AI611" s="265"/>
      <c r="AJ611" s="265"/>
      <c r="AK611" s="266"/>
      <c r="AL611" s="267"/>
      <c r="AM611" s="265"/>
      <c r="AN611" s="265"/>
      <c r="AO611" s="265"/>
      <c r="AP611" s="265"/>
      <c r="AQ611" s="265"/>
      <c r="AR611" s="265"/>
      <c r="AS611" s="265"/>
    </row>
    <row r="612" spans="3:45" ht="9" customHeight="1" x14ac:dyDescent="0.25">
      <c r="C612" s="260">
        <f t="shared" ref="C612" si="34">IF(ISBLANK(E612),"",C610+1)</f>
        <v>7</v>
      </c>
      <c r="D612" s="261"/>
      <c r="E612" s="270" t="s">
        <v>157</v>
      </c>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256">
        <v>6910</v>
      </c>
      <c r="AE612" s="256"/>
      <c r="AF612" s="256"/>
      <c r="AG612" s="256"/>
      <c r="AH612" s="256"/>
      <c r="AI612" s="256"/>
      <c r="AJ612" s="256"/>
      <c r="AK612" s="257">
        <v>3</v>
      </c>
      <c r="AL612" s="258"/>
      <c r="AM612" s="256">
        <f t="shared" ref="AM612" si="35">IF(C612="","",AD612*AK612)</f>
        <v>20730</v>
      </c>
      <c r="AN612" s="256"/>
      <c r="AO612" s="256"/>
      <c r="AP612" s="256"/>
      <c r="AQ612" s="256"/>
      <c r="AR612" s="256"/>
      <c r="AS612" s="256"/>
    </row>
    <row r="613" spans="3:45" ht="9" customHeight="1" x14ac:dyDescent="0.25">
      <c r="C613" s="260"/>
      <c r="D613" s="261"/>
      <c r="E613" s="270"/>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256"/>
      <c r="AE613" s="256"/>
      <c r="AF613" s="256"/>
      <c r="AG613" s="256"/>
      <c r="AH613" s="256"/>
      <c r="AI613" s="256"/>
      <c r="AJ613" s="256"/>
      <c r="AK613" s="257"/>
      <c r="AL613" s="258"/>
      <c r="AM613" s="256"/>
      <c r="AN613" s="256"/>
      <c r="AO613" s="256"/>
      <c r="AP613" s="256"/>
      <c r="AQ613" s="256"/>
      <c r="AR613" s="256"/>
      <c r="AS613" s="256"/>
    </row>
    <row r="614" spans="3:45" ht="9" customHeight="1" x14ac:dyDescent="0.25">
      <c r="C614" s="268">
        <f t="shared" ref="C614" si="36">IF(ISBLANK(E614),"",C612+1)</f>
        <v>8</v>
      </c>
      <c r="D614" s="269"/>
      <c r="E614" s="262" t="s">
        <v>158</v>
      </c>
      <c r="F614" s="263"/>
      <c r="G614" s="263"/>
      <c r="H614" s="263"/>
      <c r="I614" s="263"/>
      <c r="J614" s="263"/>
      <c r="K614" s="263"/>
      <c r="L614" s="263"/>
      <c r="M614" s="263"/>
      <c r="N614" s="263"/>
      <c r="O614" s="263"/>
      <c r="P614" s="263"/>
      <c r="Q614" s="263"/>
      <c r="R614" s="263"/>
      <c r="S614" s="263"/>
      <c r="T614" s="263"/>
      <c r="U614" s="263"/>
      <c r="V614" s="263"/>
      <c r="W614" s="263"/>
      <c r="X614" s="263"/>
      <c r="Y614" s="263"/>
      <c r="Z614" s="263"/>
      <c r="AA614" s="263"/>
      <c r="AB614" s="263"/>
      <c r="AC614" s="264"/>
      <c r="AD614" s="265">
        <v>1940</v>
      </c>
      <c r="AE614" s="265"/>
      <c r="AF614" s="265"/>
      <c r="AG614" s="265"/>
      <c r="AH614" s="265"/>
      <c r="AI614" s="265"/>
      <c r="AJ614" s="265"/>
      <c r="AK614" s="266">
        <v>3</v>
      </c>
      <c r="AL614" s="267"/>
      <c r="AM614" s="265">
        <f t="shared" ref="AM614" si="37">IF(C614="","",AD614*AK614)</f>
        <v>5820</v>
      </c>
      <c r="AN614" s="265"/>
      <c r="AO614" s="265"/>
      <c r="AP614" s="265"/>
      <c r="AQ614" s="265"/>
      <c r="AR614" s="265"/>
      <c r="AS614" s="265"/>
    </row>
    <row r="615" spans="3:45" ht="9" customHeight="1" x14ac:dyDescent="0.25">
      <c r="C615" s="268"/>
      <c r="D615" s="269"/>
      <c r="E615" s="262"/>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4"/>
      <c r="AD615" s="265"/>
      <c r="AE615" s="265"/>
      <c r="AF615" s="265"/>
      <c r="AG615" s="265"/>
      <c r="AH615" s="265"/>
      <c r="AI615" s="265"/>
      <c r="AJ615" s="265"/>
      <c r="AK615" s="266"/>
      <c r="AL615" s="267"/>
      <c r="AM615" s="265"/>
      <c r="AN615" s="265"/>
      <c r="AO615" s="265"/>
      <c r="AP615" s="265"/>
      <c r="AQ615" s="265"/>
      <c r="AR615" s="265"/>
      <c r="AS615" s="265"/>
    </row>
    <row r="616" spans="3:45" ht="9" customHeight="1" x14ac:dyDescent="0.25">
      <c r="C616" s="260">
        <f t="shared" ref="C616" si="38">IF(ISBLANK(E616),"",C614+1)</f>
        <v>9</v>
      </c>
      <c r="D616" s="261"/>
      <c r="E616" s="270" t="s">
        <v>159</v>
      </c>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256">
        <v>4690</v>
      </c>
      <c r="AE616" s="256"/>
      <c r="AF616" s="256"/>
      <c r="AG616" s="256"/>
      <c r="AH616" s="256"/>
      <c r="AI616" s="256"/>
      <c r="AJ616" s="256"/>
      <c r="AK616" s="257">
        <v>3</v>
      </c>
      <c r="AL616" s="258"/>
      <c r="AM616" s="256">
        <f t="shared" ref="AM616" si="39">IF(C616="","",AD616*AK616)</f>
        <v>14070</v>
      </c>
      <c r="AN616" s="256"/>
      <c r="AO616" s="256"/>
      <c r="AP616" s="256"/>
      <c r="AQ616" s="256"/>
      <c r="AR616" s="256"/>
      <c r="AS616" s="256"/>
    </row>
    <row r="617" spans="3:45" ht="9" customHeight="1" x14ac:dyDescent="0.25">
      <c r="C617" s="260"/>
      <c r="D617" s="261"/>
      <c r="E617" s="270"/>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256"/>
      <c r="AE617" s="256"/>
      <c r="AF617" s="256"/>
      <c r="AG617" s="256"/>
      <c r="AH617" s="256"/>
      <c r="AI617" s="256"/>
      <c r="AJ617" s="256"/>
      <c r="AK617" s="257"/>
      <c r="AL617" s="258"/>
      <c r="AM617" s="256"/>
      <c r="AN617" s="256"/>
      <c r="AO617" s="256"/>
      <c r="AP617" s="256"/>
      <c r="AQ617" s="256"/>
      <c r="AR617" s="256"/>
      <c r="AS617" s="256"/>
    </row>
    <row r="618" spans="3:45" ht="9" customHeight="1" x14ac:dyDescent="0.25">
      <c r="C618" s="268">
        <f t="shared" ref="C618" si="40">IF(ISBLANK(E618),"",C616+1)</f>
        <v>10</v>
      </c>
      <c r="D618" s="269"/>
      <c r="E618" s="262" t="s">
        <v>160</v>
      </c>
      <c r="F618" s="263"/>
      <c r="G618" s="263"/>
      <c r="H618" s="263"/>
      <c r="I618" s="263"/>
      <c r="J618" s="263"/>
      <c r="K618" s="263"/>
      <c r="L618" s="263"/>
      <c r="M618" s="263"/>
      <c r="N618" s="263"/>
      <c r="O618" s="263"/>
      <c r="P618" s="263"/>
      <c r="Q618" s="263"/>
      <c r="R618" s="263"/>
      <c r="S618" s="263"/>
      <c r="T618" s="263"/>
      <c r="U618" s="263"/>
      <c r="V618" s="263"/>
      <c r="W618" s="263"/>
      <c r="X618" s="263"/>
      <c r="Y618" s="263"/>
      <c r="Z618" s="263"/>
      <c r="AA618" s="263"/>
      <c r="AB618" s="263"/>
      <c r="AC618" s="264"/>
      <c r="AD618" s="265">
        <v>81600</v>
      </c>
      <c r="AE618" s="265"/>
      <c r="AF618" s="265"/>
      <c r="AG618" s="265"/>
      <c r="AH618" s="265"/>
      <c r="AI618" s="265"/>
      <c r="AJ618" s="265"/>
      <c r="AK618" s="266">
        <v>3</v>
      </c>
      <c r="AL618" s="267"/>
      <c r="AM618" s="265">
        <f t="shared" ref="AM618" si="41">IF(C618="","",AD618*AK618)</f>
        <v>244800</v>
      </c>
      <c r="AN618" s="265"/>
      <c r="AO618" s="265"/>
      <c r="AP618" s="265"/>
      <c r="AQ618" s="265"/>
      <c r="AR618" s="265"/>
      <c r="AS618" s="265"/>
    </row>
    <row r="619" spans="3:45" ht="9" customHeight="1" x14ac:dyDescent="0.25">
      <c r="C619" s="268"/>
      <c r="D619" s="269"/>
      <c r="E619" s="262"/>
      <c r="F619" s="263"/>
      <c r="G619" s="263"/>
      <c r="H619" s="263"/>
      <c r="I619" s="263"/>
      <c r="J619" s="263"/>
      <c r="K619" s="263"/>
      <c r="L619" s="263"/>
      <c r="M619" s="263"/>
      <c r="N619" s="263"/>
      <c r="O619" s="263"/>
      <c r="P619" s="263"/>
      <c r="Q619" s="263"/>
      <c r="R619" s="263"/>
      <c r="S619" s="263"/>
      <c r="T619" s="263"/>
      <c r="U619" s="263"/>
      <c r="V619" s="263"/>
      <c r="W619" s="263"/>
      <c r="X619" s="263"/>
      <c r="Y619" s="263"/>
      <c r="Z619" s="263"/>
      <c r="AA619" s="263"/>
      <c r="AB619" s="263"/>
      <c r="AC619" s="264"/>
      <c r="AD619" s="265"/>
      <c r="AE619" s="265"/>
      <c r="AF619" s="265"/>
      <c r="AG619" s="265"/>
      <c r="AH619" s="265"/>
      <c r="AI619" s="265"/>
      <c r="AJ619" s="265"/>
      <c r="AK619" s="266"/>
      <c r="AL619" s="267"/>
      <c r="AM619" s="265"/>
      <c r="AN619" s="265"/>
      <c r="AO619" s="265"/>
      <c r="AP619" s="265"/>
      <c r="AQ619" s="265"/>
      <c r="AR619" s="265"/>
      <c r="AS619" s="265"/>
    </row>
    <row r="620" spans="3:45" ht="9" customHeight="1" x14ac:dyDescent="0.25">
      <c r="C620" s="260">
        <f t="shared" ref="C620" si="42">IF(ISBLANK(E620),"",C618+1)</f>
        <v>11</v>
      </c>
      <c r="D620" s="261"/>
      <c r="E620" s="270" t="s">
        <v>161</v>
      </c>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256">
        <v>3610</v>
      </c>
      <c r="AE620" s="256"/>
      <c r="AF620" s="256"/>
      <c r="AG620" s="256"/>
      <c r="AH620" s="256"/>
      <c r="AI620" s="256"/>
      <c r="AJ620" s="256"/>
      <c r="AK620" s="257">
        <v>3</v>
      </c>
      <c r="AL620" s="258"/>
      <c r="AM620" s="256">
        <f t="shared" ref="AM620" si="43">IF(C620="","",AD620*AK620)</f>
        <v>10830</v>
      </c>
      <c r="AN620" s="256"/>
      <c r="AO620" s="256"/>
      <c r="AP620" s="256"/>
      <c r="AQ620" s="256"/>
      <c r="AR620" s="256"/>
      <c r="AS620" s="256"/>
    </row>
    <row r="621" spans="3:45" ht="9" customHeight="1" x14ac:dyDescent="0.25">
      <c r="C621" s="260"/>
      <c r="D621" s="261"/>
      <c r="E621" s="270"/>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256"/>
      <c r="AE621" s="256"/>
      <c r="AF621" s="256"/>
      <c r="AG621" s="256"/>
      <c r="AH621" s="256"/>
      <c r="AI621" s="256"/>
      <c r="AJ621" s="256"/>
      <c r="AK621" s="257"/>
      <c r="AL621" s="258"/>
      <c r="AM621" s="256"/>
      <c r="AN621" s="256"/>
      <c r="AO621" s="256"/>
      <c r="AP621" s="256"/>
      <c r="AQ621" s="256"/>
      <c r="AR621" s="256"/>
      <c r="AS621" s="256"/>
    </row>
    <row r="622" spans="3:45" ht="9" customHeight="1" x14ac:dyDescent="0.25">
      <c r="C622" s="268" t="str">
        <f t="shared" ref="C622" si="44">IF(ISBLANK(E622),"",C620+1)</f>
        <v/>
      </c>
      <c r="D622" s="269"/>
      <c r="E622" s="270"/>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256"/>
      <c r="AE622" s="256"/>
      <c r="AF622" s="256"/>
      <c r="AG622" s="256"/>
      <c r="AH622" s="256"/>
      <c r="AI622" s="256"/>
      <c r="AJ622" s="256"/>
      <c r="AK622" s="257"/>
      <c r="AL622" s="258"/>
      <c r="AM622" s="256" t="str">
        <f t="shared" ref="AM622" si="45">IF(C622="","",AD622*AK622)</f>
        <v/>
      </c>
      <c r="AN622" s="256"/>
      <c r="AO622" s="256"/>
      <c r="AP622" s="256"/>
      <c r="AQ622" s="256"/>
      <c r="AR622" s="256"/>
      <c r="AS622" s="256"/>
    </row>
    <row r="623" spans="3:45" ht="9" customHeight="1" x14ac:dyDescent="0.25">
      <c r="C623" s="268"/>
      <c r="D623" s="269"/>
      <c r="E623" s="270"/>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256"/>
      <c r="AE623" s="256"/>
      <c r="AF623" s="256"/>
      <c r="AG623" s="256"/>
      <c r="AH623" s="256"/>
      <c r="AI623" s="256"/>
      <c r="AJ623" s="256"/>
      <c r="AK623" s="257"/>
      <c r="AL623" s="258"/>
      <c r="AM623" s="256"/>
      <c r="AN623" s="256"/>
      <c r="AO623" s="256"/>
      <c r="AP623" s="256"/>
      <c r="AQ623" s="256"/>
      <c r="AR623" s="256"/>
      <c r="AS623" s="256"/>
    </row>
    <row r="624" spans="3:45" ht="9" customHeight="1" x14ac:dyDescent="0.25">
      <c r="C624" s="260" t="str">
        <f t="shared" ref="C624" si="46">IF(ISBLANK(E624),"",C622+1)</f>
        <v/>
      </c>
      <c r="D624" s="261"/>
      <c r="E624" s="262"/>
      <c r="F624" s="263"/>
      <c r="G624" s="263"/>
      <c r="H624" s="263"/>
      <c r="I624" s="263"/>
      <c r="J624" s="263"/>
      <c r="K624" s="263"/>
      <c r="L624" s="263"/>
      <c r="M624" s="263"/>
      <c r="N624" s="263"/>
      <c r="O624" s="263"/>
      <c r="P624" s="263"/>
      <c r="Q624" s="263"/>
      <c r="R624" s="263"/>
      <c r="S624" s="263"/>
      <c r="T624" s="263"/>
      <c r="U624" s="263"/>
      <c r="V624" s="263"/>
      <c r="W624" s="263"/>
      <c r="X624" s="263"/>
      <c r="Y624" s="263"/>
      <c r="Z624" s="263"/>
      <c r="AA624" s="263"/>
      <c r="AB624" s="263"/>
      <c r="AC624" s="264"/>
      <c r="AD624" s="265"/>
      <c r="AE624" s="265"/>
      <c r="AF624" s="265"/>
      <c r="AG624" s="265"/>
      <c r="AH624" s="265"/>
      <c r="AI624" s="265"/>
      <c r="AJ624" s="265"/>
      <c r="AK624" s="266"/>
      <c r="AL624" s="267"/>
      <c r="AM624" s="265" t="str">
        <f t="shared" ref="AM624" si="47">IF(C624="","",AD624*AK624)</f>
        <v/>
      </c>
      <c r="AN624" s="265"/>
      <c r="AO624" s="265"/>
      <c r="AP624" s="265"/>
      <c r="AQ624" s="265"/>
      <c r="AR624" s="265"/>
      <c r="AS624" s="265"/>
    </row>
    <row r="625" spans="2:50" ht="9" customHeight="1" x14ac:dyDescent="0.25">
      <c r="C625" s="260"/>
      <c r="D625" s="261"/>
      <c r="E625" s="262"/>
      <c r="F625" s="263"/>
      <c r="G625" s="263"/>
      <c r="H625" s="263"/>
      <c r="I625" s="263"/>
      <c r="J625" s="263"/>
      <c r="K625" s="263"/>
      <c r="L625" s="263"/>
      <c r="M625" s="263"/>
      <c r="N625" s="263"/>
      <c r="O625" s="263"/>
      <c r="P625" s="263"/>
      <c r="Q625" s="263"/>
      <c r="R625" s="263"/>
      <c r="S625" s="263"/>
      <c r="T625" s="263"/>
      <c r="U625" s="263"/>
      <c r="V625" s="263"/>
      <c r="W625" s="263"/>
      <c r="X625" s="263"/>
      <c r="Y625" s="263"/>
      <c r="Z625" s="263"/>
      <c r="AA625" s="263"/>
      <c r="AB625" s="263"/>
      <c r="AC625" s="264"/>
      <c r="AD625" s="265"/>
      <c r="AE625" s="265"/>
      <c r="AF625" s="265"/>
      <c r="AG625" s="265"/>
      <c r="AH625" s="265"/>
      <c r="AI625" s="265"/>
      <c r="AJ625" s="265"/>
      <c r="AK625" s="266"/>
      <c r="AL625" s="267"/>
      <c r="AM625" s="265"/>
      <c r="AN625" s="265"/>
      <c r="AO625" s="265"/>
      <c r="AP625" s="265"/>
      <c r="AQ625" s="265"/>
      <c r="AR625" s="265"/>
      <c r="AS625" s="265"/>
    </row>
    <row r="626" spans="2:50" ht="9" customHeight="1" x14ac:dyDescent="0.25">
      <c r="C626" s="268" t="str">
        <f t="shared" ref="C626" si="48">IF(ISBLANK(E626),"",C624+1)</f>
        <v/>
      </c>
      <c r="D626" s="269"/>
      <c r="E626" s="270"/>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256"/>
      <c r="AE626" s="256"/>
      <c r="AF626" s="256"/>
      <c r="AG626" s="256"/>
      <c r="AH626" s="256"/>
      <c r="AI626" s="256"/>
      <c r="AJ626" s="256"/>
      <c r="AK626" s="257"/>
      <c r="AL626" s="258"/>
      <c r="AM626" s="256" t="str">
        <f t="shared" ref="AM626" si="49">IF(C626="","",AD626*AK626)</f>
        <v/>
      </c>
      <c r="AN626" s="256"/>
      <c r="AO626" s="256"/>
      <c r="AP626" s="256"/>
      <c r="AQ626" s="256"/>
      <c r="AR626" s="256"/>
      <c r="AS626" s="256"/>
    </row>
    <row r="627" spans="2:50" ht="9" customHeight="1" x14ac:dyDescent="0.25">
      <c r="C627" s="268"/>
      <c r="D627" s="269"/>
      <c r="E627" s="270"/>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256"/>
      <c r="AE627" s="256"/>
      <c r="AF627" s="256"/>
      <c r="AG627" s="256"/>
      <c r="AH627" s="256"/>
      <c r="AI627" s="256"/>
      <c r="AJ627" s="256"/>
      <c r="AK627" s="257"/>
      <c r="AL627" s="258"/>
      <c r="AM627" s="256"/>
      <c r="AN627" s="256"/>
      <c r="AO627" s="256"/>
      <c r="AP627" s="256"/>
      <c r="AQ627" s="256"/>
      <c r="AR627" s="256"/>
      <c r="AS627" s="256"/>
    </row>
    <row r="628" spans="2:50" ht="9" customHeight="1" x14ac:dyDescent="0.25">
      <c r="C628" s="260" t="str">
        <f t="shared" ref="C628" si="50">IF(ISBLANK(E628),"",C626+1)</f>
        <v/>
      </c>
      <c r="D628" s="261"/>
      <c r="E628" s="262"/>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4"/>
      <c r="AD628" s="265"/>
      <c r="AE628" s="265"/>
      <c r="AF628" s="265"/>
      <c r="AG628" s="265"/>
      <c r="AH628" s="265"/>
      <c r="AI628" s="265"/>
      <c r="AJ628" s="265"/>
      <c r="AK628" s="266"/>
      <c r="AL628" s="267"/>
      <c r="AM628" s="265" t="str">
        <f t="shared" ref="AM628" si="51">IF(C628="","",AD628*AK628)</f>
        <v/>
      </c>
      <c r="AN628" s="265"/>
      <c r="AO628" s="265"/>
      <c r="AP628" s="265"/>
      <c r="AQ628" s="265"/>
      <c r="AR628" s="265"/>
      <c r="AS628" s="265"/>
    </row>
    <row r="629" spans="2:50" ht="9" customHeight="1" x14ac:dyDescent="0.25">
      <c r="C629" s="260"/>
      <c r="D629" s="261"/>
      <c r="E629" s="262"/>
      <c r="F629" s="263"/>
      <c r="G629" s="263"/>
      <c r="H629" s="263"/>
      <c r="I629" s="263"/>
      <c r="J629" s="263"/>
      <c r="K629" s="263"/>
      <c r="L629" s="263"/>
      <c r="M629" s="263"/>
      <c r="N629" s="263"/>
      <c r="O629" s="263"/>
      <c r="P629" s="263"/>
      <c r="Q629" s="263"/>
      <c r="R629" s="263"/>
      <c r="S629" s="263"/>
      <c r="T629" s="263"/>
      <c r="U629" s="263"/>
      <c r="V629" s="263"/>
      <c r="W629" s="263"/>
      <c r="X629" s="263"/>
      <c r="Y629" s="263"/>
      <c r="Z629" s="263"/>
      <c r="AA629" s="263"/>
      <c r="AB629" s="263"/>
      <c r="AC629" s="264"/>
      <c r="AD629" s="265"/>
      <c r="AE629" s="265"/>
      <c r="AF629" s="265"/>
      <c r="AG629" s="265"/>
      <c r="AH629" s="265"/>
      <c r="AI629" s="265"/>
      <c r="AJ629" s="265"/>
      <c r="AK629" s="266"/>
      <c r="AL629" s="267"/>
      <c r="AM629" s="265"/>
      <c r="AN629" s="265"/>
      <c r="AO629" s="265"/>
      <c r="AP629" s="265"/>
      <c r="AQ629" s="265"/>
      <c r="AR629" s="265"/>
      <c r="AS629" s="265"/>
    </row>
    <row r="630" spans="2:50" ht="9" customHeight="1" x14ac:dyDescent="0.25">
      <c r="C630" s="249"/>
      <c r="D630" s="250"/>
      <c r="E630" s="253" t="s">
        <v>136</v>
      </c>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5"/>
      <c r="AD630" s="256"/>
      <c r="AE630" s="256"/>
      <c r="AF630" s="256"/>
      <c r="AG630" s="256"/>
      <c r="AH630" s="256"/>
      <c r="AI630" s="256"/>
      <c r="AJ630" s="256"/>
      <c r="AK630" s="257"/>
      <c r="AL630" s="258"/>
      <c r="AM630" s="259">
        <f>SUM(AM600:AS629)</f>
        <v>403200</v>
      </c>
      <c r="AN630" s="259"/>
      <c r="AO630" s="259"/>
      <c r="AP630" s="259"/>
      <c r="AQ630" s="259"/>
      <c r="AR630" s="259"/>
      <c r="AS630" s="259"/>
    </row>
    <row r="631" spans="2:50" ht="9" customHeight="1" x14ac:dyDescent="0.25">
      <c r="C631" s="251"/>
      <c r="D631" s="252"/>
      <c r="E631" s="253"/>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5"/>
      <c r="AD631" s="256"/>
      <c r="AE631" s="256"/>
      <c r="AF631" s="256"/>
      <c r="AG631" s="256"/>
      <c r="AH631" s="256"/>
      <c r="AI631" s="256"/>
      <c r="AJ631" s="256"/>
      <c r="AK631" s="257"/>
      <c r="AL631" s="258"/>
      <c r="AM631" s="259"/>
      <c r="AN631" s="259"/>
      <c r="AO631" s="259"/>
      <c r="AP631" s="259"/>
      <c r="AQ631" s="259"/>
      <c r="AR631" s="259"/>
      <c r="AS631" s="259"/>
    </row>
    <row r="633" spans="2:50" ht="9" customHeight="1" x14ac:dyDescent="0.25">
      <c r="B633" s="239" t="s">
        <v>53</v>
      </c>
      <c r="C633" s="239"/>
      <c r="D633" s="240" t="s">
        <v>163</v>
      </c>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c r="AA633" s="240"/>
      <c r="AB633" s="240"/>
      <c r="AC633" s="240"/>
      <c r="AD633" s="240"/>
      <c r="AE633" s="240"/>
      <c r="AF633" s="240"/>
      <c r="AG633" s="240"/>
      <c r="AH633" s="240"/>
      <c r="AI633" s="240"/>
      <c r="AJ633" s="240"/>
      <c r="AK633" s="240"/>
      <c r="AL633" s="240"/>
      <c r="AM633" s="240"/>
      <c r="AN633" s="240"/>
      <c r="AO633" s="240"/>
      <c r="AP633" s="240"/>
      <c r="AQ633" s="240"/>
      <c r="AR633" s="240"/>
      <c r="AS633" s="240"/>
      <c r="AT633" s="240"/>
      <c r="AU633" s="240"/>
      <c r="AV633" s="240"/>
      <c r="AW633" s="62"/>
      <c r="AX633" s="46"/>
    </row>
    <row r="634" spans="2:50" ht="9" customHeight="1" x14ac:dyDescent="0.25">
      <c r="B634" s="239"/>
      <c r="C634" s="239"/>
      <c r="D634" s="240"/>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c r="AA634" s="240"/>
      <c r="AB634" s="240"/>
      <c r="AC634" s="240"/>
      <c r="AD634" s="240"/>
      <c r="AE634" s="240"/>
      <c r="AF634" s="240"/>
      <c r="AG634" s="240"/>
      <c r="AH634" s="240"/>
      <c r="AI634" s="240"/>
      <c r="AJ634" s="240"/>
      <c r="AK634" s="240"/>
      <c r="AL634" s="240"/>
      <c r="AM634" s="240"/>
      <c r="AN634" s="240"/>
      <c r="AO634" s="240"/>
      <c r="AP634" s="240"/>
      <c r="AQ634" s="240"/>
      <c r="AR634" s="240"/>
      <c r="AS634" s="240"/>
      <c r="AT634" s="240"/>
      <c r="AU634" s="240"/>
      <c r="AV634" s="240"/>
      <c r="AW634" s="62"/>
      <c r="AX634" s="46"/>
    </row>
    <row r="635" spans="2:50" ht="9" customHeight="1" x14ac:dyDescent="0.25">
      <c r="E635" s="241" t="s">
        <v>137</v>
      </c>
      <c r="F635" s="242"/>
      <c r="G635" s="242"/>
      <c r="H635" s="242"/>
      <c r="I635" s="242"/>
      <c r="J635" s="242"/>
      <c r="K635" s="242"/>
      <c r="L635" s="242"/>
      <c r="M635" s="242"/>
      <c r="N635" s="242"/>
      <c r="O635" s="242"/>
      <c r="P635" s="242"/>
      <c r="Q635" s="242"/>
      <c r="R635" s="242"/>
      <c r="S635" s="242"/>
      <c r="T635" s="242"/>
      <c r="U635" s="242"/>
      <c r="V635" s="242"/>
      <c r="W635" s="242"/>
      <c r="X635" s="242"/>
      <c r="Y635" s="242"/>
      <c r="Z635" s="242"/>
      <c r="AA635" s="242"/>
      <c r="AB635" s="242"/>
      <c r="AC635" s="243"/>
      <c r="AD635" s="247" t="s">
        <v>138</v>
      </c>
      <c r="AE635" s="247"/>
      <c r="AF635" s="247"/>
      <c r="AG635" s="247"/>
      <c r="AH635" s="247"/>
      <c r="AI635" s="247"/>
      <c r="AJ635" s="247"/>
      <c r="AM635" s="247" t="s">
        <v>150</v>
      </c>
      <c r="AN635" s="247"/>
      <c r="AO635" s="247"/>
      <c r="AP635" s="247"/>
      <c r="AQ635" s="247"/>
      <c r="AR635" s="247"/>
      <c r="AS635" s="247"/>
    </row>
    <row r="636" spans="2:50" ht="9" customHeight="1" x14ac:dyDescent="0.25">
      <c r="E636" s="244"/>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6"/>
      <c r="AD636" s="248"/>
      <c r="AE636" s="248"/>
      <c r="AF636" s="248"/>
      <c r="AG636" s="248"/>
      <c r="AH636" s="248"/>
      <c r="AI636" s="248"/>
      <c r="AJ636" s="248"/>
      <c r="AM636" s="248"/>
      <c r="AN636" s="248"/>
      <c r="AO636" s="248"/>
      <c r="AP636" s="248"/>
      <c r="AQ636" s="248"/>
      <c r="AR636" s="248"/>
      <c r="AS636" s="248"/>
    </row>
    <row r="637" spans="2:50" ht="9" customHeight="1" x14ac:dyDescent="0.3">
      <c r="K637" s="10"/>
      <c r="L637" s="10"/>
      <c r="M637" s="10"/>
      <c r="N637" s="10"/>
      <c r="O637" s="10"/>
      <c r="P637" s="10"/>
      <c r="Q637" s="10"/>
      <c r="R637" s="10"/>
      <c r="S637" s="10"/>
      <c r="T637" s="10"/>
      <c r="U637" s="10"/>
      <c r="V637" s="10"/>
      <c r="W637" s="10"/>
      <c r="X637" s="10"/>
      <c r="Y637" s="10"/>
      <c r="Z637" s="10"/>
      <c r="AA637" s="10"/>
      <c r="AB637" s="10"/>
      <c r="AC637" s="10"/>
      <c r="AD637" s="70"/>
      <c r="AE637" s="70"/>
      <c r="AF637" s="70"/>
      <c r="AG637" s="70"/>
      <c r="AH637" s="70"/>
      <c r="AI637" s="70"/>
      <c r="AJ637" s="70"/>
      <c r="AM637" s="73"/>
      <c r="AN637" s="73"/>
      <c r="AO637" s="74"/>
      <c r="AP637" s="74"/>
      <c r="AQ637" s="74"/>
      <c r="AR637" s="74"/>
      <c r="AS637" s="74"/>
    </row>
    <row r="638" spans="2:50" ht="9" customHeight="1" x14ac:dyDescent="0.25">
      <c r="E638" s="223" t="s">
        <v>139</v>
      </c>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5"/>
      <c r="AD638" s="228">
        <v>231600</v>
      </c>
      <c r="AE638" s="228"/>
      <c r="AF638" s="228"/>
      <c r="AG638" s="228"/>
      <c r="AH638" s="228"/>
      <c r="AI638" s="228"/>
      <c r="AJ638" s="228"/>
      <c r="AM638" s="227" t="e">
        <f>IF(AD638=0,"",AD638/$AM$462)</f>
        <v>#DIV/0!</v>
      </c>
      <c r="AN638" s="227"/>
      <c r="AO638" s="227"/>
      <c r="AP638" s="227"/>
      <c r="AQ638" s="227"/>
      <c r="AR638" s="227"/>
      <c r="AS638" s="227"/>
    </row>
    <row r="639" spans="2:50" ht="9" customHeight="1" x14ac:dyDescent="0.25">
      <c r="E639" s="223"/>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5"/>
      <c r="AD639" s="228"/>
      <c r="AE639" s="228"/>
      <c r="AF639" s="228"/>
      <c r="AG639" s="228"/>
      <c r="AH639" s="228"/>
      <c r="AI639" s="228"/>
      <c r="AJ639" s="228"/>
      <c r="AM639" s="227"/>
      <c r="AN639" s="227"/>
      <c r="AO639" s="227"/>
      <c r="AP639" s="227"/>
      <c r="AQ639" s="227"/>
      <c r="AR639" s="227"/>
      <c r="AS639" s="227"/>
    </row>
    <row r="640" spans="2:50" ht="9" customHeight="1" x14ac:dyDescent="0.3">
      <c r="K640" s="10"/>
      <c r="L640" s="10"/>
      <c r="M640" s="10"/>
      <c r="N640" s="10"/>
      <c r="O640" s="10"/>
      <c r="P640" s="10"/>
      <c r="Q640" s="10"/>
      <c r="R640" s="10"/>
      <c r="S640" s="10"/>
      <c r="T640" s="10"/>
      <c r="U640" s="10"/>
      <c r="V640" s="10"/>
      <c r="W640" s="10"/>
      <c r="X640" s="10"/>
      <c r="Y640" s="10"/>
      <c r="Z640" s="10"/>
      <c r="AA640" s="10"/>
      <c r="AB640" s="10"/>
      <c r="AC640" s="10"/>
      <c r="AD640" s="70"/>
      <c r="AE640" s="70"/>
      <c r="AF640" s="70"/>
      <c r="AG640" s="70"/>
      <c r="AH640" s="70"/>
      <c r="AI640" s="70"/>
      <c r="AJ640" s="70"/>
      <c r="AM640" s="73"/>
      <c r="AN640" s="73"/>
      <c r="AO640" s="73"/>
      <c r="AP640" s="73"/>
      <c r="AQ640" s="73"/>
      <c r="AR640" s="74"/>
      <c r="AS640" s="74"/>
    </row>
    <row r="641" spans="5:45" ht="9" customHeight="1" x14ac:dyDescent="0.25">
      <c r="E641" s="234" t="s">
        <v>140</v>
      </c>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6"/>
      <c r="AD641" s="237"/>
      <c r="AE641" s="237"/>
      <c r="AF641" s="237"/>
      <c r="AG641" s="237"/>
      <c r="AH641" s="237"/>
      <c r="AI641" s="237"/>
      <c r="AJ641" s="237"/>
      <c r="AM641" s="238" t="str">
        <f>IF(AD641=0,"",AD641/$AM$462)</f>
        <v/>
      </c>
      <c r="AN641" s="238"/>
      <c r="AO641" s="238"/>
      <c r="AP641" s="238"/>
      <c r="AQ641" s="238"/>
      <c r="AR641" s="238"/>
      <c r="AS641" s="238"/>
    </row>
    <row r="642" spans="5:45" ht="9" customHeight="1" x14ac:dyDescent="0.25">
      <c r="E642" s="234"/>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6"/>
      <c r="AD642" s="237"/>
      <c r="AE642" s="237"/>
      <c r="AF642" s="237"/>
      <c r="AG642" s="237"/>
      <c r="AH642" s="237"/>
      <c r="AI642" s="237"/>
      <c r="AJ642" s="237"/>
      <c r="AM642" s="238"/>
      <c r="AN642" s="238"/>
      <c r="AO642" s="238"/>
      <c r="AP642" s="238"/>
      <c r="AQ642" s="238"/>
      <c r="AR642" s="238"/>
      <c r="AS642" s="238"/>
    </row>
    <row r="643" spans="5:45" ht="9" customHeight="1" x14ac:dyDescent="0.25">
      <c r="E643" s="229" t="s">
        <v>141</v>
      </c>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1"/>
      <c r="AD643" s="232"/>
      <c r="AE643" s="232"/>
      <c r="AF643" s="232"/>
      <c r="AG643" s="232"/>
      <c r="AH643" s="232"/>
      <c r="AI643" s="232"/>
      <c r="AJ643" s="232"/>
      <c r="AM643" s="233" t="str">
        <f>IF(AD643=0,"",AD643/$AM$462)</f>
        <v/>
      </c>
      <c r="AN643" s="233"/>
      <c r="AO643" s="233"/>
      <c r="AP643" s="233"/>
      <c r="AQ643" s="233"/>
      <c r="AR643" s="233"/>
      <c r="AS643" s="233"/>
    </row>
    <row r="644" spans="5:45" ht="9" customHeight="1" x14ac:dyDescent="0.25">
      <c r="E644" s="229"/>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1"/>
      <c r="AD644" s="232"/>
      <c r="AE644" s="232"/>
      <c r="AF644" s="232"/>
      <c r="AG644" s="232"/>
      <c r="AH644" s="232"/>
      <c r="AI644" s="232"/>
      <c r="AJ644" s="232"/>
      <c r="AM644" s="233"/>
      <c r="AN644" s="233"/>
      <c r="AO644" s="233"/>
      <c r="AP644" s="233"/>
      <c r="AQ644" s="233"/>
      <c r="AR644" s="233"/>
      <c r="AS644" s="233"/>
    </row>
    <row r="645" spans="5:45" ht="9" customHeight="1" x14ac:dyDescent="0.25">
      <c r="E645" s="234" t="s">
        <v>142</v>
      </c>
      <c r="F645" s="235"/>
      <c r="G645" s="235"/>
      <c r="H645" s="235"/>
      <c r="I645" s="235"/>
      <c r="J645" s="235"/>
      <c r="K645" s="235"/>
      <c r="L645" s="235"/>
      <c r="M645" s="235"/>
      <c r="N645" s="235"/>
      <c r="O645" s="235"/>
      <c r="P645" s="235"/>
      <c r="Q645" s="235"/>
      <c r="R645" s="235"/>
      <c r="S645" s="235"/>
      <c r="T645" s="235"/>
      <c r="U645" s="235"/>
      <c r="V645" s="235"/>
      <c r="W645" s="235"/>
      <c r="X645" s="235"/>
      <c r="Y645" s="235"/>
      <c r="Z645" s="235"/>
      <c r="AA645" s="235"/>
      <c r="AB645" s="235"/>
      <c r="AC645" s="236"/>
      <c r="AD645" s="237"/>
      <c r="AE645" s="237"/>
      <c r="AF645" s="237"/>
      <c r="AG645" s="237"/>
      <c r="AH645" s="237"/>
      <c r="AI645" s="237"/>
      <c r="AJ645" s="237"/>
      <c r="AM645" s="238" t="str">
        <f>IF(AD645=0,"",AD645/$AM$462)</f>
        <v/>
      </c>
      <c r="AN645" s="238"/>
      <c r="AO645" s="238"/>
      <c r="AP645" s="238"/>
      <c r="AQ645" s="238"/>
      <c r="AR645" s="238"/>
      <c r="AS645" s="238"/>
    </row>
    <row r="646" spans="5:45" ht="9" customHeight="1" x14ac:dyDescent="0.25">
      <c r="E646" s="234"/>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6"/>
      <c r="AD646" s="237"/>
      <c r="AE646" s="237"/>
      <c r="AF646" s="237"/>
      <c r="AG646" s="237"/>
      <c r="AH646" s="237"/>
      <c r="AI646" s="237"/>
      <c r="AJ646" s="237"/>
      <c r="AM646" s="238"/>
      <c r="AN646" s="238"/>
      <c r="AO646" s="238"/>
      <c r="AP646" s="238"/>
      <c r="AQ646" s="238"/>
      <c r="AR646" s="238"/>
      <c r="AS646" s="238"/>
    </row>
    <row r="647" spans="5:45" ht="9" customHeight="1" x14ac:dyDescent="0.25">
      <c r="E647" s="229" t="s">
        <v>143</v>
      </c>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1"/>
      <c r="AD647" s="232"/>
      <c r="AE647" s="232"/>
      <c r="AF647" s="232"/>
      <c r="AG647" s="232"/>
      <c r="AH647" s="232"/>
      <c r="AI647" s="232"/>
      <c r="AJ647" s="232"/>
      <c r="AM647" s="233" t="str">
        <f>IF(AD647=0,"",AD647/$AM$462)</f>
        <v/>
      </c>
      <c r="AN647" s="233"/>
      <c r="AO647" s="233"/>
      <c r="AP647" s="233"/>
      <c r="AQ647" s="233"/>
      <c r="AR647" s="233"/>
      <c r="AS647" s="233"/>
    </row>
    <row r="648" spans="5:45" ht="9" customHeight="1" x14ac:dyDescent="0.25">
      <c r="E648" s="229"/>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1"/>
      <c r="AD648" s="232"/>
      <c r="AE648" s="232"/>
      <c r="AF648" s="232"/>
      <c r="AG648" s="232"/>
      <c r="AH648" s="232"/>
      <c r="AI648" s="232"/>
      <c r="AJ648" s="232"/>
      <c r="AM648" s="233"/>
      <c r="AN648" s="233"/>
      <c r="AO648" s="233"/>
      <c r="AP648" s="233"/>
      <c r="AQ648" s="233"/>
      <c r="AR648" s="233"/>
      <c r="AS648" s="233"/>
    </row>
    <row r="649" spans="5:45" ht="9" customHeight="1" x14ac:dyDescent="0.25">
      <c r="E649" s="234" t="s">
        <v>116</v>
      </c>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6"/>
      <c r="AD649" s="237"/>
      <c r="AE649" s="237"/>
      <c r="AF649" s="237"/>
      <c r="AG649" s="237"/>
      <c r="AH649" s="237"/>
      <c r="AI649" s="237"/>
      <c r="AJ649" s="237"/>
      <c r="AM649" s="238" t="str">
        <f>IF(AD649=0,"",AD649/$AM$462)</f>
        <v/>
      </c>
      <c r="AN649" s="238"/>
      <c r="AO649" s="238"/>
      <c r="AP649" s="238"/>
      <c r="AQ649" s="238"/>
      <c r="AR649" s="238"/>
      <c r="AS649" s="238"/>
    </row>
    <row r="650" spans="5:45" ht="9" customHeight="1" x14ac:dyDescent="0.25">
      <c r="E650" s="234"/>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6"/>
      <c r="AD650" s="237"/>
      <c r="AE650" s="237"/>
      <c r="AF650" s="237"/>
      <c r="AG650" s="237"/>
      <c r="AH650" s="237"/>
      <c r="AI650" s="237"/>
      <c r="AJ650" s="237"/>
      <c r="AM650" s="238"/>
      <c r="AN650" s="238"/>
      <c r="AO650" s="238"/>
      <c r="AP650" s="238"/>
      <c r="AQ650" s="238"/>
      <c r="AR650" s="238"/>
      <c r="AS650" s="238"/>
    </row>
    <row r="651" spans="5:45" ht="9" customHeight="1" x14ac:dyDescent="0.25">
      <c r="E651" s="229" t="s">
        <v>117</v>
      </c>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1"/>
      <c r="AD651" s="232"/>
      <c r="AE651" s="232"/>
      <c r="AF651" s="232"/>
      <c r="AG651" s="232"/>
      <c r="AH651" s="232"/>
      <c r="AI651" s="232"/>
      <c r="AJ651" s="232"/>
      <c r="AM651" s="233" t="str">
        <f>IF(AD651=0,"",AD651/$AM$462)</f>
        <v/>
      </c>
      <c r="AN651" s="233"/>
      <c r="AO651" s="233"/>
      <c r="AP651" s="233"/>
      <c r="AQ651" s="233"/>
      <c r="AR651" s="233"/>
      <c r="AS651" s="233"/>
    </row>
    <row r="652" spans="5:45" ht="9" customHeight="1" x14ac:dyDescent="0.25">
      <c r="E652" s="229"/>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1"/>
      <c r="AD652" s="232"/>
      <c r="AE652" s="232"/>
      <c r="AF652" s="232"/>
      <c r="AG652" s="232"/>
      <c r="AH652" s="232"/>
      <c r="AI652" s="232"/>
      <c r="AJ652" s="232"/>
      <c r="AM652" s="233"/>
      <c r="AN652" s="233"/>
      <c r="AO652" s="233"/>
      <c r="AP652" s="233"/>
      <c r="AQ652" s="233"/>
      <c r="AR652" s="233"/>
      <c r="AS652" s="233"/>
    </row>
    <row r="653" spans="5:45" ht="9" customHeight="1" x14ac:dyDescent="0.25">
      <c r="E653" s="234" t="s">
        <v>118</v>
      </c>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6"/>
      <c r="AD653" s="237"/>
      <c r="AE653" s="237"/>
      <c r="AF653" s="237"/>
      <c r="AG653" s="237"/>
      <c r="AH653" s="237"/>
      <c r="AI653" s="237"/>
      <c r="AJ653" s="237"/>
      <c r="AM653" s="238" t="str">
        <f>IF(AD653=0,"",AD653/$AM$462)</f>
        <v/>
      </c>
      <c r="AN653" s="238"/>
      <c r="AO653" s="238"/>
      <c r="AP653" s="238"/>
      <c r="AQ653" s="238"/>
      <c r="AR653" s="238"/>
      <c r="AS653" s="238"/>
    </row>
    <row r="654" spans="5:45" ht="9" customHeight="1" x14ac:dyDescent="0.25">
      <c r="E654" s="234"/>
      <c r="F654" s="235"/>
      <c r="G654" s="235"/>
      <c r="H654" s="235"/>
      <c r="I654" s="235"/>
      <c r="J654" s="235"/>
      <c r="K654" s="235"/>
      <c r="L654" s="235"/>
      <c r="M654" s="235"/>
      <c r="N654" s="235"/>
      <c r="O654" s="235"/>
      <c r="P654" s="235"/>
      <c r="Q654" s="235"/>
      <c r="R654" s="235"/>
      <c r="S654" s="235"/>
      <c r="T654" s="235"/>
      <c r="U654" s="235"/>
      <c r="V654" s="235"/>
      <c r="W654" s="235"/>
      <c r="X654" s="235"/>
      <c r="Y654" s="235"/>
      <c r="Z654" s="235"/>
      <c r="AA654" s="235"/>
      <c r="AB654" s="235"/>
      <c r="AC654" s="236"/>
      <c r="AD654" s="237"/>
      <c r="AE654" s="237"/>
      <c r="AF654" s="237"/>
      <c r="AG654" s="237"/>
      <c r="AH654" s="237"/>
      <c r="AI654" s="237"/>
      <c r="AJ654" s="237"/>
      <c r="AM654" s="238"/>
      <c r="AN654" s="238"/>
      <c r="AO654" s="238"/>
      <c r="AP654" s="238"/>
      <c r="AQ654" s="238"/>
      <c r="AR654" s="238"/>
      <c r="AS654" s="238"/>
    </row>
    <row r="655" spans="5:45" ht="9" customHeight="1" x14ac:dyDescent="0.25">
      <c r="E655" s="229" t="s">
        <v>144</v>
      </c>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1"/>
      <c r="AD655" s="232"/>
      <c r="AE655" s="232"/>
      <c r="AF655" s="232"/>
      <c r="AG655" s="232"/>
      <c r="AH655" s="232"/>
      <c r="AI655" s="232"/>
      <c r="AJ655" s="232"/>
      <c r="AM655" s="233" t="str">
        <f>IF(AD655=0,"",AD655/$AM$462)</f>
        <v/>
      </c>
      <c r="AN655" s="233"/>
      <c r="AO655" s="233"/>
      <c r="AP655" s="233"/>
      <c r="AQ655" s="233"/>
      <c r="AR655" s="233"/>
      <c r="AS655" s="233"/>
    </row>
    <row r="656" spans="5:45" ht="9" customHeight="1" x14ac:dyDescent="0.25">
      <c r="E656" s="229"/>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1"/>
      <c r="AD656" s="232"/>
      <c r="AE656" s="232"/>
      <c r="AF656" s="232"/>
      <c r="AG656" s="232"/>
      <c r="AH656" s="232"/>
      <c r="AI656" s="232"/>
      <c r="AJ656" s="232"/>
      <c r="AM656" s="233"/>
      <c r="AN656" s="233"/>
      <c r="AO656" s="233"/>
      <c r="AP656" s="233"/>
      <c r="AQ656" s="233"/>
      <c r="AR656" s="233"/>
      <c r="AS656" s="233"/>
    </row>
    <row r="657" spans="5:45" ht="9" customHeight="1" x14ac:dyDescent="0.25">
      <c r="E657" s="234" t="s">
        <v>145</v>
      </c>
      <c r="F657" s="235"/>
      <c r="G657" s="235"/>
      <c r="H657" s="235"/>
      <c r="I657" s="235"/>
      <c r="J657" s="235"/>
      <c r="K657" s="235"/>
      <c r="L657" s="235"/>
      <c r="M657" s="235"/>
      <c r="N657" s="235"/>
      <c r="O657" s="235"/>
      <c r="P657" s="235"/>
      <c r="Q657" s="235"/>
      <c r="R657" s="235"/>
      <c r="S657" s="235"/>
      <c r="T657" s="235"/>
      <c r="U657" s="235"/>
      <c r="V657" s="235"/>
      <c r="W657" s="235"/>
      <c r="X657" s="235"/>
      <c r="Y657" s="235"/>
      <c r="Z657" s="235"/>
      <c r="AA657" s="235"/>
      <c r="AB657" s="235"/>
      <c r="AC657" s="236"/>
      <c r="AD657" s="237">
        <v>150000</v>
      </c>
      <c r="AE657" s="237"/>
      <c r="AF657" s="237"/>
      <c r="AG657" s="237"/>
      <c r="AH657" s="237"/>
      <c r="AI657" s="237"/>
      <c r="AJ657" s="237"/>
      <c r="AM657" s="238" t="e">
        <f>IF(AD657=0,"",AD657/$AM$462)</f>
        <v>#DIV/0!</v>
      </c>
      <c r="AN657" s="238"/>
      <c r="AO657" s="238"/>
      <c r="AP657" s="238"/>
      <c r="AQ657" s="238"/>
      <c r="AR657" s="238"/>
      <c r="AS657" s="238"/>
    </row>
    <row r="658" spans="5:45" ht="9" customHeight="1" x14ac:dyDescent="0.25">
      <c r="E658" s="234"/>
      <c r="F658" s="235"/>
      <c r="G658" s="235"/>
      <c r="H658" s="235"/>
      <c r="I658" s="235"/>
      <c r="J658" s="235"/>
      <c r="K658" s="235"/>
      <c r="L658" s="235"/>
      <c r="M658" s="235"/>
      <c r="N658" s="235"/>
      <c r="O658" s="235"/>
      <c r="P658" s="235"/>
      <c r="Q658" s="235"/>
      <c r="R658" s="235"/>
      <c r="S658" s="235"/>
      <c r="T658" s="235"/>
      <c r="U658" s="235"/>
      <c r="V658" s="235"/>
      <c r="W658" s="235"/>
      <c r="X658" s="235"/>
      <c r="Y658" s="235"/>
      <c r="Z658" s="235"/>
      <c r="AA658" s="235"/>
      <c r="AB658" s="235"/>
      <c r="AC658" s="236"/>
      <c r="AD658" s="237"/>
      <c r="AE658" s="237"/>
      <c r="AF658" s="237"/>
      <c r="AG658" s="237"/>
      <c r="AH658" s="237"/>
      <c r="AI658" s="237"/>
      <c r="AJ658" s="237"/>
      <c r="AM658" s="238"/>
      <c r="AN658" s="238"/>
      <c r="AO658" s="238"/>
      <c r="AP658" s="238"/>
      <c r="AQ658" s="238"/>
      <c r="AR658" s="238"/>
      <c r="AS658" s="238"/>
    </row>
    <row r="659" spans="5:45" ht="9" customHeight="1" x14ac:dyDescent="0.25">
      <c r="E659" s="229" t="s">
        <v>147</v>
      </c>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1"/>
      <c r="AD659" s="232"/>
      <c r="AE659" s="232"/>
      <c r="AF659" s="232"/>
      <c r="AG659" s="232"/>
      <c r="AH659" s="232"/>
      <c r="AI659" s="232"/>
      <c r="AJ659" s="232"/>
      <c r="AM659" s="233" t="str">
        <f>IF(AD659=0,"",AD659/$AM$462)</f>
        <v/>
      </c>
      <c r="AN659" s="233"/>
      <c r="AO659" s="233"/>
      <c r="AP659" s="233"/>
      <c r="AQ659" s="233"/>
      <c r="AR659" s="233"/>
      <c r="AS659" s="233"/>
    </row>
    <row r="660" spans="5:45" ht="9" customHeight="1" x14ac:dyDescent="0.25">
      <c r="E660" s="229"/>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1"/>
      <c r="AD660" s="232"/>
      <c r="AE660" s="232"/>
      <c r="AF660" s="232"/>
      <c r="AG660" s="232"/>
      <c r="AH660" s="232"/>
      <c r="AI660" s="232"/>
      <c r="AJ660" s="232"/>
      <c r="AM660" s="233"/>
      <c r="AN660" s="233"/>
      <c r="AO660" s="233"/>
      <c r="AP660" s="233"/>
      <c r="AQ660" s="233"/>
      <c r="AR660" s="233"/>
      <c r="AS660" s="233"/>
    </row>
    <row r="661" spans="5:45" ht="9" customHeight="1" x14ac:dyDescent="0.25">
      <c r="E661" s="234" t="s">
        <v>147</v>
      </c>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6"/>
      <c r="AD661" s="237"/>
      <c r="AE661" s="237"/>
      <c r="AF661" s="237"/>
      <c r="AG661" s="237"/>
      <c r="AH661" s="237"/>
      <c r="AI661" s="237"/>
      <c r="AJ661" s="237"/>
      <c r="AM661" s="238" t="str">
        <f>IF(AD661=0,"",AD661/$AM$462)</f>
        <v/>
      </c>
      <c r="AN661" s="238"/>
      <c r="AO661" s="238"/>
      <c r="AP661" s="238"/>
      <c r="AQ661" s="238"/>
      <c r="AR661" s="238"/>
      <c r="AS661" s="238"/>
    </row>
    <row r="662" spans="5:45" ht="9" customHeight="1" x14ac:dyDescent="0.25">
      <c r="E662" s="234"/>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6"/>
      <c r="AD662" s="237"/>
      <c r="AE662" s="237"/>
      <c r="AF662" s="237"/>
      <c r="AG662" s="237"/>
      <c r="AH662" s="237"/>
      <c r="AI662" s="237"/>
      <c r="AJ662" s="237"/>
      <c r="AM662" s="238"/>
      <c r="AN662" s="238"/>
      <c r="AO662" s="238"/>
      <c r="AP662" s="238"/>
      <c r="AQ662" s="238"/>
      <c r="AR662" s="238"/>
      <c r="AS662" s="238"/>
    </row>
    <row r="663" spans="5:45" ht="9" customHeight="1" x14ac:dyDescent="0.3">
      <c r="K663" s="10"/>
      <c r="L663" s="10"/>
      <c r="M663" s="10"/>
      <c r="N663" s="10"/>
      <c r="O663" s="10"/>
      <c r="P663" s="10"/>
      <c r="Q663" s="10"/>
      <c r="R663" s="10"/>
      <c r="S663" s="10"/>
      <c r="T663" s="10"/>
      <c r="U663" s="10"/>
      <c r="V663" s="10"/>
      <c r="W663" s="10"/>
      <c r="X663" s="10"/>
      <c r="Y663" s="10"/>
      <c r="Z663" s="10"/>
      <c r="AA663" s="10"/>
      <c r="AB663" s="10"/>
      <c r="AC663" s="10"/>
      <c r="AD663" s="70"/>
      <c r="AE663" s="70"/>
      <c r="AF663" s="70"/>
      <c r="AG663" s="70"/>
      <c r="AH663" s="70"/>
      <c r="AI663" s="70"/>
      <c r="AJ663" s="70"/>
      <c r="AM663" s="73"/>
      <c r="AN663" s="73"/>
      <c r="AO663" s="74"/>
      <c r="AP663" s="74"/>
      <c r="AQ663" s="74"/>
      <c r="AR663" s="74"/>
      <c r="AS663" s="74"/>
    </row>
    <row r="664" spans="5:45" ht="9" customHeight="1" x14ac:dyDescent="0.25">
      <c r="E664" s="223" t="s">
        <v>146</v>
      </c>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5"/>
      <c r="AD664" s="228">
        <f>SUM(AD641:AJ662)</f>
        <v>150000</v>
      </c>
      <c r="AE664" s="228"/>
      <c r="AF664" s="228"/>
      <c r="AG664" s="228"/>
      <c r="AH664" s="228"/>
      <c r="AI664" s="228"/>
      <c r="AJ664" s="228"/>
      <c r="AM664" s="227" t="e">
        <f>IF(AD664=0,"",AD664/$AM$462)</f>
        <v>#DIV/0!</v>
      </c>
      <c r="AN664" s="227"/>
      <c r="AO664" s="227"/>
      <c r="AP664" s="227"/>
      <c r="AQ664" s="227"/>
      <c r="AR664" s="227"/>
      <c r="AS664" s="227"/>
    </row>
    <row r="665" spans="5:45" ht="9" customHeight="1" x14ac:dyDescent="0.25">
      <c r="E665" s="223"/>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5"/>
      <c r="AD665" s="228"/>
      <c r="AE665" s="228"/>
      <c r="AF665" s="228"/>
      <c r="AG665" s="228"/>
      <c r="AH665" s="228"/>
      <c r="AI665" s="228"/>
      <c r="AJ665" s="228"/>
      <c r="AM665" s="227"/>
      <c r="AN665" s="227"/>
      <c r="AO665" s="227"/>
      <c r="AP665" s="227"/>
      <c r="AQ665" s="227"/>
      <c r="AR665" s="227"/>
      <c r="AS665" s="227"/>
    </row>
    <row r="666" spans="5:45" ht="9" customHeight="1" x14ac:dyDescent="0.3">
      <c r="AD666" s="71"/>
      <c r="AE666" s="71"/>
      <c r="AF666" s="71"/>
      <c r="AG666" s="71"/>
      <c r="AH666" s="72"/>
      <c r="AI666" s="71"/>
      <c r="AJ666" s="71"/>
      <c r="AM666" s="74"/>
      <c r="AN666" s="74"/>
      <c r="AO666" s="74"/>
      <c r="AP666" s="74"/>
      <c r="AQ666" s="74"/>
      <c r="AR666" s="74"/>
      <c r="AS666" s="74"/>
    </row>
    <row r="667" spans="5:45" ht="9" customHeight="1" x14ac:dyDescent="0.25">
      <c r="E667" s="223" t="s">
        <v>148</v>
      </c>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5"/>
      <c r="AD667" s="228">
        <v>21600</v>
      </c>
      <c r="AE667" s="228"/>
      <c r="AF667" s="228"/>
      <c r="AG667" s="228"/>
      <c r="AH667" s="228"/>
      <c r="AI667" s="228"/>
      <c r="AJ667" s="228"/>
      <c r="AM667" s="227" t="e">
        <f>IF(AD667=0,"",AD667/$AM$462)</f>
        <v>#DIV/0!</v>
      </c>
      <c r="AN667" s="227"/>
      <c r="AO667" s="227"/>
      <c r="AP667" s="227"/>
      <c r="AQ667" s="227"/>
      <c r="AR667" s="227"/>
      <c r="AS667" s="227"/>
    </row>
    <row r="668" spans="5:45" ht="9" customHeight="1" x14ac:dyDescent="0.25">
      <c r="E668" s="223"/>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5"/>
      <c r="AD668" s="228"/>
      <c r="AE668" s="228"/>
      <c r="AF668" s="228"/>
      <c r="AG668" s="228"/>
      <c r="AH668" s="228"/>
      <c r="AI668" s="228"/>
      <c r="AJ668" s="228"/>
      <c r="AM668" s="227"/>
      <c r="AN668" s="227"/>
      <c r="AO668" s="227"/>
      <c r="AP668" s="227"/>
      <c r="AQ668" s="227"/>
      <c r="AR668" s="227"/>
      <c r="AS668" s="227"/>
    </row>
    <row r="669" spans="5:45" ht="9" customHeight="1" x14ac:dyDescent="0.3">
      <c r="AD669" s="71"/>
      <c r="AE669" s="71"/>
      <c r="AF669" s="71"/>
      <c r="AG669" s="71"/>
      <c r="AH669" s="72"/>
      <c r="AI669" s="71"/>
      <c r="AJ669" s="71"/>
      <c r="AM669" s="75"/>
      <c r="AN669" s="75"/>
      <c r="AO669" s="75"/>
      <c r="AP669" s="75"/>
      <c r="AQ669" s="75"/>
      <c r="AR669" s="75"/>
      <c r="AS669" s="75"/>
    </row>
    <row r="670" spans="5:45" ht="9" customHeight="1" x14ac:dyDescent="0.25">
      <c r="E670" s="223" t="s">
        <v>149</v>
      </c>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5"/>
      <c r="AD670" s="226">
        <f>AM630-AD638-AD664-AD667</f>
        <v>0</v>
      </c>
      <c r="AE670" s="226"/>
      <c r="AF670" s="226"/>
      <c r="AG670" s="226"/>
      <c r="AH670" s="226"/>
      <c r="AI670" s="226"/>
      <c r="AJ670" s="226"/>
      <c r="AM670" s="227" t="str">
        <f>IF(AD670=0,"",AD670/$AM$462)</f>
        <v/>
      </c>
      <c r="AN670" s="227"/>
      <c r="AO670" s="227"/>
      <c r="AP670" s="227"/>
      <c r="AQ670" s="227"/>
      <c r="AR670" s="227"/>
      <c r="AS670" s="227"/>
    </row>
    <row r="671" spans="5:45" ht="9" customHeight="1" x14ac:dyDescent="0.25">
      <c r="E671" s="223"/>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5"/>
      <c r="AD671" s="226"/>
      <c r="AE671" s="226"/>
      <c r="AF671" s="226"/>
      <c r="AG671" s="226"/>
      <c r="AH671" s="226"/>
      <c r="AI671" s="226"/>
      <c r="AJ671" s="226"/>
      <c r="AM671" s="227"/>
      <c r="AN671" s="227"/>
      <c r="AO671" s="227"/>
      <c r="AP671" s="227"/>
      <c r="AQ671" s="227"/>
      <c r="AR671" s="227"/>
      <c r="AS671" s="227"/>
    </row>
  </sheetData>
  <mergeCells count="528">
    <mergeCell ref="B3:AU9"/>
    <mergeCell ref="B15:AU17"/>
    <mergeCell ref="L27:AU28"/>
    <mergeCell ref="L30:U31"/>
    <mergeCell ref="L33:AU34"/>
    <mergeCell ref="L36:U37"/>
    <mergeCell ref="W36:AU37"/>
    <mergeCell ref="A85:AU87"/>
    <mergeCell ref="D23:AU24"/>
    <mergeCell ref="B27:C28"/>
    <mergeCell ref="D27:J32"/>
    <mergeCell ref="B40:C41"/>
    <mergeCell ref="D40:J45"/>
    <mergeCell ref="B48:C49"/>
    <mergeCell ref="D48:J53"/>
    <mergeCell ref="B56:C57"/>
    <mergeCell ref="D56:J61"/>
    <mergeCell ref="D109:L110"/>
    <mergeCell ref="N109:O110"/>
    <mergeCell ref="D112:L113"/>
    <mergeCell ref="D115:L116"/>
    <mergeCell ref="L94:AU99"/>
    <mergeCell ref="D94:J99"/>
    <mergeCell ref="D105:O107"/>
    <mergeCell ref="T105:AE107"/>
    <mergeCell ref="AJ105:AU107"/>
    <mergeCell ref="D118:L119"/>
    <mergeCell ref="D121:L122"/>
    <mergeCell ref="D124:L125"/>
    <mergeCell ref="D127:L128"/>
    <mergeCell ref="N112:O113"/>
    <mergeCell ref="N115:O116"/>
    <mergeCell ref="N118:O119"/>
    <mergeCell ref="N121:O122"/>
    <mergeCell ref="N124:O125"/>
    <mergeCell ref="N127:O128"/>
    <mergeCell ref="B178:C179"/>
    <mergeCell ref="D178:AV179"/>
    <mergeCell ref="D101:AV102"/>
    <mergeCell ref="D90:AU91"/>
    <mergeCell ref="B94:C95"/>
    <mergeCell ref="B101:C102"/>
    <mergeCell ref="T127:AB128"/>
    <mergeCell ref="AD127:AE128"/>
    <mergeCell ref="AJ114:AU116"/>
    <mergeCell ref="AJ118:AR119"/>
    <mergeCell ref="AT118:AU119"/>
    <mergeCell ref="AJ123:AU125"/>
    <mergeCell ref="AJ127:AR128"/>
    <mergeCell ref="AT127:AU128"/>
    <mergeCell ref="AT109:AU110"/>
    <mergeCell ref="T120:AE122"/>
    <mergeCell ref="T124:AB125"/>
    <mergeCell ref="AD124:AE125"/>
    <mergeCell ref="T109:AB110"/>
    <mergeCell ref="AD109:AE110"/>
    <mergeCell ref="D132:Q133"/>
    <mergeCell ref="T112:AB113"/>
    <mergeCell ref="AD112:AE113"/>
    <mergeCell ref="AJ109:AR110"/>
    <mergeCell ref="S133:W134"/>
    <mergeCell ref="AQ133:AU134"/>
    <mergeCell ref="A169:AU171"/>
    <mergeCell ref="D174:AU175"/>
    <mergeCell ref="C148:AU167"/>
    <mergeCell ref="D136:P137"/>
    <mergeCell ref="D139:P140"/>
    <mergeCell ref="D142:P143"/>
    <mergeCell ref="S142:W143"/>
    <mergeCell ref="AB142:AO143"/>
    <mergeCell ref="AQ142:AU143"/>
    <mergeCell ref="AB136:AO137"/>
    <mergeCell ref="AQ136:AU137"/>
    <mergeCell ref="AB139:AO140"/>
    <mergeCell ref="AQ139:AU140"/>
    <mergeCell ref="S136:W137"/>
    <mergeCell ref="S139:W140"/>
    <mergeCell ref="B132:C133"/>
    <mergeCell ref="B146:C147"/>
    <mergeCell ref="D146:AV147"/>
    <mergeCell ref="AD238:AE239"/>
    <mergeCell ref="AT238:AU239"/>
    <mergeCell ref="V238:AB239"/>
    <mergeCell ref="AL238:AR239"/>
    <mergeCell ref="N238:O239"/>
    <mergeCell ref="F238:L239"/>
    <mergeCell ref="B235:C236"/>
    <mergeCell ref="D235:AV236"/>
    <mergeCell ref="C180:AU233"/>
    <mergeCell ref="N250:O251"/>
    <mergeCell ref="D250:L251"/>
    <mergeCell ref="B244:C245"/>
    <mergeCell ref="D244:AV245"/>
    <mergeCell ref="N247:O248"/>
    <mergeCell ref="AD247:AE248"/>
    <mergeCell ref="AT247:AU248"/>
    <mergeCell ref="D247:L248"/>
    <mergeCell ref="U247:AC248"/>
    <mergeCell ref="AK247:AS248"/>
    <mergeCell ref="AB267:AO268"/>
    <mergeCell ref="AQ267:AU268"/>
    <mergeCell ref="AB270:AO271"/>
    <mergeCell ref="AQ270:AU271"/>
    <mergeCell ref="A253:AU255"/>
    <mergeCell ref="D258:AU259"/>
    <mergeCell ref="B261:C262"/>
    <mergeCell ref="D261:AV262"/>
    <mergeCell ref="S264:W265"/>
    <mergeCell ref="AB264:AO265"/>
    <mergeCell ref="AQ264:AU265"/>
    <mergeCell ref="D264:P265"/>
    <mergeCell ref="B279:C280"/>
    <mergeCell ref="D279:AV280"/>
    <mergeCell ref="D281:AU282"/>
    <mergeCell ref="D283:AU284"/>
    <mergeCell ref="D285:AU286"/>
    <mergeCell ref="AB273:AO274"/>
    <mergeCell ref="AQ273:AU274"/>
    <mergeCell ref="AB276:AO277"/>
    <mergeCell ref="AQ276:AU277"/>
    <mergeCell ref="D296:AU297"/>
    <mergeCell ref="D298:AU299"/>
    <mergeCell ref="D300:AU301"/>
    <mergeCell ref="D302:AU303"/>
    <mergeCell ref="D304:AU305"/>
    <mergeCell ref="D287:AU288"/>
    <mergeCell ref="D289:AU290"/>
    <mergeCell ref="B294:C295"/>
    <mergeCell ref="D294:AV295"/>
    <mergeCell ref="D315:AU316"/>
    <mergeCell ref="D317:AU318"/>
    <mergeCell ref="D319:AU320"/>
    <mergeCell ref="B324:C325"/>
    <mergeCell ref="D324:AV325"/>
    <mergeCell ref="B309:C310"/>
    <mergeCell ref="D309:AV310"/>
    <mergeCell ref="D311:AU312"/>
    <mergeCell ref="D313:AU314"/>
    <mergeCell ref="A337:AU339"/>
    <mergeCell ref="D341:AU342"/>
    <mergeCell ref="B344:C345"/>
    <mergeCell ref="D344:AV345"/>
    <mergeCell ref="D326:AU327"/>
    <mergeCell ref="D328:AU329"/>
    <mergeCell ref="D330:AU331"/>
    <mergeCell ref="D332:AU333"/>
    <mergeCell ref="D334:AU335"/>
    <mergeCell ref="AJ350:AR351"/>
    <mergeCell ref="AT350:AU351"/>
    <mergeCell ref="D353:L354"/>
    <mergeCell ref="N353:O354"/>
    <mergeCell ref="T353:AB354"/>
    <mergeCell ref="AD353:AE354"/>
    <mergeCell ref="AJ353:AR354"/>
    <mergeCell ref="AT353:AU354"/>
    <mergeCell ref="D347:L348"/>
    <mergeCell ref="N347:O348"/>
    <mergeCell ref="AD347:AE348"/>
    <mergeCell ref="AT347:AU348"/>
    <mergeCell ref="T347:AB348"/>
    <mergeCell ref="AJ347:AR348"/>
    <mergeCell ref="D350:L351"/>
    <mergeCell ref="N350:O351"/>
    <mergeCell ref="T350:AB351"/>
    <mergeCell ref="AD350:AE351"/>
    <mergeCell ref="N362:AU365"/>
    <mergeCell ref="D356:L357"/>
    <mergeCell ref="T356:AB357"/>
    <mergeCell ref="AJ356:AR357"/>
    <mergeCell ref="D359:L360"/>
    <mergeCell ref="N359:O360"/>
    <mergeCell ref="T359:AB360"/>
    <mergeCell ref="AD359:AE360"/>
    <mergeCell ref="AJ359:AR360"/>
    <mergeCell ref="AT359:AU360"/>
    <mergeCell ref="AT356:AU357"/>
    <mergeCell ref="N356:O357"/>
    <mergeCell ref="AD356:AE357"/>
    <mergeCell ref="D362:L363"/>
    <mergeCell ref="B373:C374"/>
    <mergeCell ref="D373:AV374"/>
    <mergeCell ref="D375:AV394"/>
    <mergeCell ref="B367:C368"/>
    <mergeCell ref="D367:AV368"/>
    <mergeCell ref="D369:L370"/>
    <mergeCell ref="N369:O370"/>
    <mergeCell ref="T369:AB370"/>
    <mergeCell ref="AD369:AE370"/>
    <mergeCell ref="AJ369:AR370"/>
    <mergeCell ref="AT369:AU370"/>
    <mergeCell ref="D412:AV419"/>
    <mergeCell ref="A421:AU423"/>
    <mergeCell ref="D425:AU426"/>
    <mergeCell ref="B428:C429"/>
    <mergeCell ref="D428:AV429"/>
    <mergeCell ref="B396:C397"/>
    <mergeCell ref="D396:AV397"/>
    <mergeCell ref="D398:AV408"/>
    <mergeCell ref="B410:C411"/>
    <mergeCell ref="D410:AV411"/>
    <mergeCell ref="E475:AC476"/>
    <mergeCell ref="AD475:AJ476"/>
    <mergeCell ref="E473:AC474"/>
    <mergeCell ref="AD473:AJ474"/>
    <mergeCell ref="E470:AC471"/>
    <mergeCell ref="AD470:AJ471"/>
    <mergeCell ref="B465:C466"/>
    <mergeCell ref="D465:AV466"/>
    <mergeCell ref="E467:AC468"/>
    <mergeCell ref="AD467:AJ468"/>
    <mergeCell ref="AM467:AS468"/>
    <mergeCell ref="AM470:AS471"/>
    <mergeCell ref="AM473:AS474"/>
    <mergeCell ref="AM475:AS476"/>
    <mergeCell ref="E485:AC486"/>
    <mergeCell ref="AD485:AJ486"/>
    <mergeCell ref="E483:AC484"/>
    <mergeCell ref="AD483:AJ484"/>
    <mergeCell ref="E481:AC482"/>
    <mergeCell ref="AD481:AJ482"/>
    <mergeCell ref="E479:AC480"/>
    <mergeCell ref="AD479:AJ480"/>
    <mergeCell ref="E477:AC478"/>
    <mergeCell ref="AD477:AJ478"/>
    <mergeCell ref="AM487:AS488"/>
    <mergeCell ref="AM489:AS490"/>
    <mergeCell ref="AM491:AS492"/>
    <mergeCell ref="AM493:AS494"/>
    <mergeCell ref="E499:AC500"/>
    <mergeCell ref="AD499:AJ500"/>
    <mergeCell ref="E487:AC488"/>
    <mergeCell ref="AD487:AJ488"/>
    <mergeCell ref="E489:AC490"/>
    <mergeCell ref="AD489:AJ490"/>
    <mergeCell ref="E496:AC497"/>
    <mergeCell ref="AD496:AJ497"/>
    <mergeCell ref="E491:AC492"/>
    <mergeCell ref="AD491:AJ492"/>
    <mergeCell ref="E493:AC494"/>
    <mergeCell ref="AD493:AJ494"/>
    <mergeCell ref="AM477:AS478"/>
    <mergeCell ref="AM479:AS480"/>
    <mergeCell ref="AM481:AS482"/>
    <mergeCell ref="AM483:AS484"/>
    <mergeCell ref="AM485:AS486"/>
    <mergeCell ref="C516:D517"/>
    <mergeCell ref="E516:AC517"/>
    <mergeCell ref="AD516:AJ517"/>
    <mergeCell ref="AK516:AL517"/>
    <mergeCell ref="AM516:AS517"/>
    <mergeCell ref="D509:AU510"/>
    <mergeCell ref="AM496:AS497"/>
    <mergeCell ref="AM499:AS500"/>
    <mergeCell ref="AM502:AS503"/>
    <mergeCell ref="A505:AU507"/>
    <mergeCell ref="B512:C513"/>
    <mergeCell ref="D512:AV513"/>
    <mergeCell ref="C514:D515"/>
    <mergeCell ref="E514:AC515"/>
    <mergeCell ref="AD514:AJ515"/>
    <mergeCell ref="AK514:AL515"/>
    <mergeCell ref="AM514:AS515"/>
    <mergeCell ref="E502:AC503"/>
    <mergeCell ref="AD502:AJ503"/>
    <mergeCell ref="C520:D521"/>
    <mergeCell ref="E520:AC521"/>
    <mergeCell ref="AD520:AJ521"/>
    <mergeCell ref="AK520:AL521"/>
    <mergeCell ref="AM520:AS521"/>
    <mergeCell ref="C518:D519"/>
    <mergeCell ref="E518:AC519"/>
    <mergeCell ref="AD518:AJ519"/>
    <mergeCell ref="AK518:AL519"/>
    <mergeCell ref="AM518:AS519"/>
    <mergeCell ref="C524:D525"/>
    <mergeCell ref="E524:AC525"/>
    <mergeCell ref="AD524:AJ525"/>
    <mergeCell ref="AK524:AL525"/>
    <mergeCell ref="AM524:AS525"/>
    <mergeCell ref="C522:D523"/>
    <mergeCell ref="E522:AC523"/>
    <mergeCell ref="AD522:AJ523"/>
    <mergeCell ref="AK522:AL523"/>
    <mergeCell ref="AM522:AS523"/>
    <mergeCell ref="C528:D529"/>
    <mergeCell ref="E528:AC529"/>
    <mergeCell ref="AD528:AJ529"/>
    <mergeCell ref="AK528:AL529"/>
    <mergeCell ref="AM528:AS529"/>
    <mergeCell ref="C526:D527"/>
    <mergeCell ref="E526:AC527"/>
    <mergeCell ref="AD526:AJ527"/>
    <mergeCell ref="AK526:AL527"/>
    <mergeCell ref="AM526:AS527"/>
    <mergeCell ref="C532:D533"/>
    <mergeCell ref="E532:AC533"/>
    <mergeCell ref="AD532:AJ533"/>
    <mergeCell ref="AK532:AL533"/>
    <mergeCell ref="AM532:AS533"/>
    <mergeCell ref="C530:D531"/>
    <mergeCell ref="E530:AC531"/>
    <mergeCell ref="AD530:AJ531"/>
    <mergeCell ref="AK530:AL531"/>
    <mergeCell ref="AM530:AS531"/>
    <mergeCell ref="C536:D537"/>
    <mergeCell ref="E536:AC537"/>
    <mergeCell ref="AD536:AJ537"/>
    <mergeCell ref="AK536:AL537"/>
    <mergeCell ref="AM536:AS537"/>
    <mergeCell ref="C534:D535"/>
    <mergeCell ref="E534:AC535"/>
    <mergeCell ref="AD534:AJ535"/>
    <mergeCell ref="AK534:AL535"/>
    <mergeCell ref="AM534:AS535"/>
    <mergeCell ref="C540:D541"/>
    <mergeCell ref="E540:AC541"/>
    <mergeCell ref="AD540:AJ541"/>
    <mergeCell ref="AK540:AL541"/>
    <mergeCell ref="AM540:AS541"/>
    <mergeCell ref="C538:D539"/>
    <mergeCell ref="E538:AC539"/>
    <mergeCell ref="AD538:AJ539"/>
    <mergeCell ref="AK538:AL539"/>
    <mergeCell ref="AM538:AS539"/>
    <mergeCell ref="C544:D545"/>
    <mergeCell ref="E544:AC545"/>
    <mergeCell ref="AD544:AJ545"/>
    <mergeCell ref="AK544:AL545"/>
    <mergeCell ref="AM544:AS545"/>
    <mergeCell ref="C542:D543"/>
    <mergeCell ref="E542:AC543"/>
    <mergeCell ref="AD542:AJ543"/>
    <mergeCell ref="AK542:AL543"/>
    <mergeCell ref="AM542:AS543"/>
    <mergeCell ref="B549:C550"/>
    <mergeCell ref="D549:AV550"/>
    <mergeCell ref="E551:AC552"/>
    <mergeCell ref="AD551:AJ552"/>
    <mergeCell ref="AM551:AS552"/>
    <mergeCell ref="C546:D547"/>
    <mergeCell ref="E546:AC547"/>
    <mergeCell ref="AD546:AJ547"/>
    <mergeCell ref="AK546:AL547"/>
    <mergeCell ref="AM546:AS547"/>
    <mergeCell ref="E559:AC560"/>
    <mergeCell ref="AD559:AJ560"/>
    <mergeCell ref="AM559:AS560"/>
    <mergeCell ref="E561:AC562"/>
    <mergeCell ref="AD561:AJ562"/>
    <mergeCell ref="AM561:AS562"/>
    <mergeCell ref="E554:AC555"/>
    <mergeCell ref="AD554:AJ555"/>
    <mergeCell ref="AM554:AS555"/>
    <mergeCell ref="E557:AC558"/>
    <mergeCell ref="AD557:AJ558"/>
    <mergeCell ref="AM557:AS558"/>
    <mergeCell ref="E567:AC568"/>
    <mergeCell ref="AD567:AJ568"/>
    <mergeCell ref="AM567:AS568"/>
    <mergeCell ref="E569:AC570"/>
    <mergeCell ref="AD569:AJ570"/>
    <mergeCell ref="AM569:AS570"/>
    <mergeCell ref="E563:AC564"/>
    <mergeCell ref="AD563:AJ564"/>
    <mergeCell ref="AM563:AS564"/>
    <mergeCell ref="E565:AC566"/>
    <mergeCell ref="AD565:AJ566"/>
    <mergeCell ref="AM565:AS566"/>
    <mergeCell ref="E575:AC576"/>
    <mergeCell ref="AD575:AJ576"/>
    <mergeCell ref="AM575:AS576"/>
    <mergeCell ref="E577:AC578"/>
    <mergeCell ref="AD577:AJ578"/>
    <mergeCell ref="AM577:AS578"/>
    <mergeCell ref="E571:AC572"/>
    <mergeCell ref="AD571:AJ572"/>
    <mergeCell ref="AM571:AS572"/>
    <mergeCell ref="E573:AC574"/>
    <mergeCell ref="AD573:AJ574"/>
    <mergeCell ref="AM573:AS574"/>
    <mergeCell ref="E586:AC587"/>
    <mergeCell ref="AD586:AJ587"/>
    <mergeCell ref="AM586:AS587"/>
    <mergeCell ref="A589:AU591"/>
    <mergeCell ref="D593:AU594"/>
    <mergeCell ref="E580:AC581"/>
    <mergeCell ref="AD580:AJ581"/>
    <mergeCell ref="AM580:AS581"/>
    <mergeCell ref="E583:AC584"/>
    <mergeCell ref="AD583:AJ584"/>
    <mergeCell ref="AM583:AS584"/>
    <mergeCell ref="C600:D601"/>
    <mergeCell ref="E600:AC601"/>
    <mergeCell ref="AD600:AJ601"/>
    <mergeCell ref="AK600:AL601"/>
    <mergeCell ref="AM600:AS601"/>
    <mergeCell ref="B596:C597"/>
    <mergeCell ref="D596:AV597"/>
    <mergeCell ref="C598:D599"/>
    <mergeCell ref="E598:AC599"/>
    <mergeCell ref="AD598:AJ599"/>
    <mergeCell ref="AK598:AL599"/>
    <mergeCell ref="AM598:AS599"/>
    <mergeCell ref="C604:D605"/>
    <mergeCell ref="E604:AC605"/>
    <mergeCell ref="AD604:AJ605"/>
    <mergeCell ref="AK604:AL605"/>
    <mergeCell ref="AM604:AS605"/>
    <mergeCell ref="C602:D603"/>
    <mergeCell ref="E602:AC603"/>
    <mergeCell ref="AD602:AJ603"/>
    <mergeCell ref="AK602:AL603"/>
    <mergeCell ref="AM602:AS603"/>
    <mergeCell ref="C608:D609"/>
    <mergeCell ref="E608:AC609"/>
    <mergeCell ref="AD608:AJ609"/>
    <mergeCell ref="AK608:AL609"/>
    <mergeCell ref="AM608:AS609"/>
    <mergeCell ref="C606:D607"/>
    <mergeCell ref="E606:AC607"/>
    <mergeCell ref="AD606:AJ607"/>
    <mergeCell ref="AK606:AL607"/>
    <mergeCell ref="AM606:AS607"/>
    <mergeCell ref="C612:D613"/>
    <mergeCell ref="E612:AC613"/>
    <mergeCell ref="AD612:AJ613"/>
    <mergeCell ref="AK612:AL613"/>
    <mergeCell ref="AM612:AS613"/>
    <mergeCell ref="C610:D611"/>
    <mergeCell ref="E610:AC611"/>
    <mergeCell ref="AD610:AJ611"/>
    <mergeCell ref="AK610:AL611"/>
    <mergeCell ref="AM610:AS611"/>
    <mergeCell ref="C616:D617"/>
    <mergeCell ref="E616:AC617"/>
    <mergeCell ref="AD616:AJ617"/>
    <mergeCell ref="AK616:AL617"/>
    <mergeCell ref="AM616:AS617"/>
    <mergeCell ref="C614:D615"/>
    <mergeCell ref="E614:AC615"/>
    <mergeCell ref="AD614:AJ615"/>
    <mergeCell ref="AK614:AL615"/>
    <mergeCell ref="AM614:AS615"/>
    <mergeCell ref="C620:D621"/>
    <mergeCell ref="E620:AC621"/>
    <mergeCell ref="AD620:AJ621"/>
    <mergeCell ref="AK620:AL621"/>
    <mergeCell ref="AM620:AS621"/>
    <mergeCell ref="C618:D619"/>
    <mergeCell ref="E618:AC619"/>
    <mergeCell ref="AD618:AJ619"/>
    <mergeCell ref="AK618:AL619"/>
    <mergeCell ref="AM618:AS619"/>
    <mergeCell ref="C624:D625"/>
    <mergeCell ref="E624:AC625"/>
    <mergeCell ref="AD624:AJ625"/>
    <mergeCell ref="AK624:AL625"/>
    <mergeCell ref="AM624:AS625"/>
    <mergeCell ref="C622:D623"/>
    <mergeCell ref="E622:AC623"/>
    <mergeCell ref="AD622:AJ623"/>
    <mergeCell ref="AK622:AL623"/>
    <mergeCell ref="AM622:AS623"/>
    <mergeCell ref="C628:D629"/>
    <mergeCell ref="E628:AC629"/>
    <mergeCell ref="AD628:AJ629"/>
    <mergeCell ref="AK628:AL629"/>
    <mergeCell ref="AM628:AS629"/>
    <mergeCell ref="C626:D627"/>
    <mergeCell ref="E626:AC627"/>
    <mergeCell ref="AD626:AJ627"/>
    <mergeCell ref="AK626:AL627"/>
    <mergeCell ref="AM626:AS627"/>
    <mergeCell ref="B633:C634"/>
    <mergeCell ref="D633:AV634"/>
    <mergeCell ref="E635:AC636"/>
    <mergeCell ref="AD635:AJ636"/>
    <mergeCell ref="AM635:AS636"/>
    <mergeCell ref="C630:D631"/>
    <mergeCell ref="E630:AC631"/>
    <mergeCell ref="AD630:AJ631"/>
    <mergeCell ref="AK630:AL631"/>
    <mergeCell ref="AM630:AS631"/>
    <mergeCell ref="E643:AC644"/>
    <mergeCell ref="AD643:AJ644"/>
    <mergeCell ref="AM643:AS644"/>
    <mergeCell ref="E645:AC646"/>
    <mergeCell ref="AD645:AJ646"/>
    <mergeCell ref="AM645:AS646"/>
    <mergeCell ref="E638:AC639"/>
    <mergeCell ref="AD638:AJ639"/>
    <mergeCell ref="AM638:AS639"/>
    <mergeCell ref="E641:AC642"/>
    <mergeCell ref="AD641:AJ642"/>
    <mergeCell ref="AM641:AS642"/>
    <mergeCell ref="E651:AC652"/>
    <mergeCell ref="AD651:AJ652"/>
    <mergeCell ref="AM651:AS652"/>
    <mergeCell ref="E653:AC654"/>
    <mergeCell ref="AD653:AJ654"/>
    <mergeCell ref="AM653:AS654"/>
    <mergeCell ref="E647:AC648"/>
    <mergeCell ref="AD647:AJ648"/>
    <mergeCell ref="AM647:AS648"/>
    <mergeCell ref="E649:AC650"/>
    <mergeCell ref="AD649:AJ650"/>
    <mergeCell ref="AM649:AS650"/>
    <mergeCell ref="E659:AC660"/>
    <mergeCell ref="AD659:AJ660"/>
    <mergeCell ref="AM659:AS660"/>
    <mergeCell ref="E661:AC662"/>
    <mergeCell ref="AD661:AJ662"/>
    <mergeCell ref="AM661:AS662"/>
    <mergeCell ref="E655:AC656"/>
    <mergeCell ref="AD655:AJ656"/>
    <mergeCell ref="AM655:AS656"/>
    <mergeCell ref="E657:AC658"/>
    <mergeCell ref="AD657:AJ658"/>
    <mergeCell ref="AM657:AS658"/>
    <mergeCell ref="E670:AC671"/>
    <mergeCell ref="AD670:AJ671"/>
    <mergeCell ref="AM670:AS671"/>
    <mergeCell ref="E664:AC665"/>
    <mergeCell ref="AD664:AJ665"/>
    <mergeCell ref="AM664:AS665"/>
    <mergeCell ref="E667:AC668"/>
    <mergeCell ref="AD667:AJ668"/>
    <mergeCell ref="AM667:AS668"/>
  </mergeCells>
  <conditionalFormatting sqref="L27:AG28 AJ27:AU28">
    <cfRule type="cellIs" dxfId="460" priority="253" operator="equal">
      <formula>0</formula>
    </cfRule>
  </conditionalFormatting>
  <conditionalFormatting sqref="L33:AG34 AJ33:AU34">
    <cfRule type="cellIs" dxfId="459" priority="252" operator="equal">
      <formula>0</formula>
    </cfRule>
  </conditionalFormatting>
  <conditionalFormatting sqref="L36:U37 W36:AG37 AJ36:AU37">
    <cfRule type="cellIs" dxfId="458" priority="251" operator="equal">
      <formula>0</formula>
    </cfRule>
  </conditionalFormatting>
  <conditionalFormatting sqref="L94">
    <cfRule type="cellIs" dxfId="457" priority="250" operator="equal">
      <formula>0</formula>
    </cfRule>
  </conditionalFormatting>
  <conditionalFormatting sqref="N109:O110 N112:O113 N115:O116 N118:O119 N121:O122 N124:O125 N127:O128">
    <cfRule type="cellIs" dxfId="456" priority="249" operator="equal">
      <formula>0</formula>
    </cfRule>
  </conditionalFormatting>
  <conditionalFormatting sqref="AD109:AE110 AD112:AE113">
    <cfRule type="cellIs" dxfId="455" priority="248" operator="equal">
      <formula>0</formula>
    </cfRule>
  </conditionalFormatting>
  <conditionalFormatting sqref="AH27:AI28">
    <cfRule type="cellIs" dxfId="454" priority="247" operator="equal">
      <formula>0</formula>
    </cfRule>
  </conditionalFormatting>
  <conditionalFormatting sqref="AH33:AI34">
    <cfRule type="cellIs" dxfId="453" priority="246" operator="equal">
      <formula>0</formula>
    </cfRule>
  </conditionalFormatting>
  <conditionalFormatting sqref="AH36:AI37">
    <cfRule type="cellIs" dxfId="452" priority="245" operator="equal">
      <formula>0</formula>
    </cfRule>
  </conditionalFormatting>
  <conditionalFormatting sqref="AT109:AU110">
    <cfRule type="cellIs" dxfId="451" priority="244" operator="equal">
      <formula>0</formula>
    </cfRule>
  </conditionalFormatting>
  <conditionalFormatting sqref="AD124:AE125 AD127:AE128">
    <cfRule type="cellIs" dxfId="450" priority="243" operator="equal">
      <formula>0</formula>
    </cfRule>
  </conditionalFormatting>
  <conditionalFormatting sqref="AT118:AU119">
    <cfRule type="cellIs" dxfId="449" priority="242" operator="equal">
      <formula>0</formula>
    </cfRule>
  </conditionalFormatting>
  <conditionalFormatting sqref="AT127:AU128">
    <cfRule type="cellIs" dxfId="448" priority="241" operator="equal">
      <formula>0</formula>
    </cfRule>
  </conditionalFormatting>
  <conditionalFormatting sqref="N109:O110 N112:O113 N115:O116 N118:O119 N121:O122 N124:O125 N127:O128 AD112:AE113 AD109:AE110 AD124:AE125 AD127:AE128 AT109:AU110 AT118:AU119 AT127:AU128">
    <cfRule type="cellIs" dxfId="447" priority="240" operator="equal">
      <formula>"oui"</formula>
    </cfRule>
  </conditionalFormatting>
  <conditionalFormatting sqref="AD112:AE113">
    <cfRule type="cellIs" dxfId="446" priority="239" operator="equal">
      <formula>0</formula>
    </cfRule>
  </conditionalFormatting>
  <conditionalFormatting sqref="AD109:AE110">
    <cfRule type="cellIs" dxfId="445" priority="238" operator="equal">
      <formula>0</formula>
    </cfRule>
  </conditionalFormatting>
  <conditionalFormatting sqref="AD124:AE125">
    <cfRule type="cellIs" dxfId="444" priority="237" operator="equal">
      <formula>0</formula>
    </cfRule>
  </conditionalFormatting>
  <conditionalFormatting sqref="AD124:AE125">
    <cfRule type="cellIs" dxfId="443" priority="236" operator="equal">
      <formula>0</formula>
    </cfRule>
  </conditionalFormatting>
  <conditionalFormatting sqref="AD127:AE128">
    <cfRule type="cellIs" dxfId="442" priority="235" operator="equal">
      <formula>0</formula>
    </cfRule>
  </conditionalFormatting>
  <conditionalFormatting sqref="AD127:AE128">
    <cfRule type="cellIs" dxfId="441" priority="234" operator="equal">
      <formula>0</formula>
    </cfRule>
  </conditionalFormatting>
  <conditionalFormatting sqref="AT109:AU110">
    <cfRule type="cellIs" dxfId="440" priority="233" operator="equal">
      <formula>0</formula>
    </cfRule>
  </conditionalFormatting>
  <conditionalFormatting sqref="AT109:AU110">
    <cfRule type="cellIs" dxfId="439" priority="232" operator="equal">
      <formula>0</formula>
    </cfRule>
  </conditionalFormatting>
  <conditionalFormatting sqref="AT109:AU110">
    <cfRule type="cellIs" dxfId="438" priority="231" operator="equal">
      <formula>0</formula>
    </cfRule>
  </conditionalFormatting>
  <conditionalFormatting sqref="AT118:AU119">
    <cfRule type="cellIs" dxfId="437" priority="230" operator="equal">
      <formula>0</formula>
    </cfRule>
  </conditionalFormatting>
  <conditionalFormatting sqref="AT118:AU119">
    <cfRule type="cellIs" dxfId="436" priority="229" operator="equal">
      <formula>0</formula>
    </cfRule>
  </conditionalFormatting>
  <conditionalFormatting sqref="AT118:AU119">
    <cfRule type="cellIs" dxfId="435" priority="228" operator="equal">
      <formula>0</formula>
    </cfRule>
  </conditionalFormatting>
  <conditionalFormatting sqref="AT118:AU119">
    <cfRule type="cellIs" dxfId="434" priority="227" operator="equal">
      <formula>0</formula>
    </cfRule>
  </conditionalFormatting>
  <conditionalFormatting sqref="AT127:AU128">
    <cfRule type="cellIs" dxfId="433" priority="226" operator="equal">
      <formula>0</formula>
    </cfRule>
  </conditionalFormatting>
  <conditionalFormatting sqref="AT127:AU128">
    <cfRule type="cellIs" dxfId="432" priority="225" operator="equal">
      <formula>0</formula>
    </cfRule>
  </conditionalFormatting>
  <conditionalFormatting sqref="AT127:AU128">
    <cfRule type="cellIs" dxfId="431" priority="224" operator="equal">
      <formula>0</formula>
    </cfRule>
  </conditionalFormatting>
  <conditionalFormatting sqref="AT127:AU128">
    <cfRule type="cellIs" dxfId="430" priority="223" operator="equal">
      <formula>0</formula>
    </cfRule>
  </conditionalFormatting>
  <conditionalFormatting sqref="AT127:AU128">
    <cfRule type="cellIs" dxfId="429" priority="222" operator="equal">
      <formula>0</formula>
    </cfRule>
  </conditionalFormatting>
  <conditionalFormatting sqref="C148">
    <cfRule type="cellIs" dxfId="428" priority="221" operator="equal">
      <formula>0</formula>
    </cfRule>
  </conditionalFormatting>
  <conditionalFormatting sqref="C180">
    <cfRule type="cellIs" dxfId="427" priority="218" operator="equal">
      <formula>0</formula>
    </cfRule>
  </conditionalFormatting>
  <conditionalFormatting sqref="A85:AU87">
    <cfRule type="cellIs" dxfId="426" priority="217" operator="equal">
      <formula>0</formula>
    </cfRule>
  </conditionalFormatting>
  <conditionalFormatting sqref="S139:W140 S142:W143 AQ136:AU137 AQ139:AU140 AQ142:AU143">
    <cfRule type="cellIs" dxfId="425" priority="210" operator="equal">
      <formula>""""""</formula>
    </cfRule>
  </conditionalFormatting>
  <conditionalFormatting sqref="S136:W137">
    <cfRule type="cellIs" dxfId="424" priority="208" operator="equal">
      <formula>""""""</formula>
    </cfRule>
  </conditionalFormatting>
  <conditionalFormatting sqref="S136:W137 S139:W140 S142:W143 AQ136:AU137 AQ139:AU140 AQ142:AU143">
    <cfRule type="cellIs" dxfId="423" priority="207" operator="equal">
      <formula>"Préciser"</formula>
    </cfRule>
  </conditionalFormatting>
  <conditionalFormatting sqref="A169:AU172">
    <cfRule type="cellIs" dxfId="422" priority="206" operator="equal">
      <formula>0</formula>
    </cfRule>
  </conditionalFormatting>
  <conditionalFormatting sqref="AT238:AU239">
    <cfRule type="cellIs" dxfId="421" priority="197" operator="equal">
      <formula>0</formula>
    </cfRule>
  </conditionalFormatting>
  <conditionalFormatting sqref="AT238:AU239">
    <cfRule type="cellIs" dxfId="420" priority="196" operator="equal">
      <formula>0</formula>
    </cfRule>
  </conditionalFormatting>
  <conditionalFormatting sqref="N238:O239">
    <cfRule type="cellIs" dxfId="419" priority="203" operator="equal">
      <formula>0</formula>
    </cfRule>
  </conditionalFormatting>
  <conditionalFormatting sqref="AD238:AE239">
    <cfRule type="cellIs" dxfId="418" priority="202" operator="equal">
      <formula>0</formula>
    </cfRule>
  </conditionalFormatting>
  <conditionalFormatting sqref="AT238:AU239">
    <cfRule type="cellIs" dxfId="417" priority="201" operator="equal">
      <formula>0</formula>
    </cfRule>
  </conditionalFormatting>
  <conditionalFormatting sqref="N238:O239 AD238:AE239 AT238:AU239">
    <cfRule type="cellIs" dxfId="416" priority="200" operator="equal">
      <formula>"oui"</formula>
    </cfRule>
  </conditionalFormatting>
  <conditionalFormatting sqref="AD238:AE239">
    <cfRule type="cellIs" dxfId="415" priority="199" operator="equal">
      <formula>0</formula>
    </cfRule>
  </conditionalFormatting>
  <conditionalFormatting sqref="AT238:AU239">
    <cfRule type="cellIs" dxfId="414" priority="198" operator="equal">
      <formula>0</formula>
    </cfRule>
  </conditionalFormatting>
  <conditionalFormatting sqref="AT247:AU248">
    <cfRule type="cellIs" dxfId="413" priority="189" operator="equal">
      <formula>0</formula>
    </cfRule>
  </conditionalFormatting>
  <conditionalFormatting sqref="AT247:AU248">
    <cfRule type="cellIs" dxfId="412" priority="188" operator="equal">
      <formula>0</formula>
    </cfRule>
  </conditionalFormatting>
  <conditionalFormatting sqref="N247:O248">
    <cfRule type="cellIs" dxfId="411" priority="195" operator="equal">
      <formula>0</formula>
    </cfRule>
  </conditionalFormatting>
  <conditionalFormatting sqref="AD247:AE248">
    <cfRule type="cellIs" dxfId="410" priority="194" operator="equal">
      <formula>0</formula>
    </cfRule>
  </conditionalFormatting>
  <conditionalFormatting sqref="AT247:AU248">
    <cfRule type="cellIs" dxfId="409" priority="193" operator="equal">
      <formula>0</formula>
    </cfRule>
  </conditionalFormatting>
  <conditionalFormatting sqref="N247:O248 AD247:AE248 AT247:AU248">
    <cfRule type="cellIs" dxfId="408" priority="192" operator="equal">
      <formula>"oui"</formula>
    </cfRule>
  </conditionalFormatting>
  <conditionalFormatting sqref="AD247:AE248">
    <cfRule type="cellIs" dxfId="407" priority="191" operator="equal">
      <formula>0</formula>
    </cfRule>
  </conditionalFormatting>
  <conditionalFormatting sqref="AT247:AU248">
    <cfRule type="cellIs" dxfId="406" priority="190" operator="equal">
      <formula>0</formula>
    </cfRule>
  </conditionalFormatting>
  <conditionalFormatting sqref="N250:O251">
    <cfRule type="cellIs" dxfId="405" priority="186" operator="equal">
      <formula>"oui"</formula>
    </cfRule>
  </conditionalFormatting>
  <conditionalFormatting sqref="N250:O251">
    <cfRule type="cellIs" dxfId="404" priority="187" operator="equal">
      <formula>0</formula>
    </cfRule>
  </conditionalFormatting>
  <conditionalFormatting sqref="A253:AU256">
    <cfRule type="cellIs" dxfId="403" priority="185" operator="equal">
      <formula>0</formula>
    </cfRule>
  </conditionalFormatting>
  <conditionalFormatting sqref="AQ273:AU274">
    <cfRule type="cellIs" dxfId="402" priority="156" operator="equal">
      <formula>"Préciser"</formula>
    </cfRule>
  </conditionalFormatting>
  <conditionalFormatting sqref="S264:W265">
    <cfRule type="cellIs" dxfId="401" priority="173" operator="equal">
      <formula>""""""</formula>
    </cfRule>
  </conditionalFormatting>
  <conditionalFormatting sqref="S264:W265">
    <cfRule type="cellIs" dxfId="400" priority="172" operator="equal">
      <formula>"Préciser"</formula>
    </cfRule>
  </conditionalFormatting>
  <conditionalFormatting sqref="AQ264:AU265">
    <cfRule type="cellIs" dxfId="399" priority="171" operator="equal">
      <formula>""""""</formula>
    </cfRule>
  </conditionalFormatting>
  <conditionalFormatting sqref="AQ264:AU265">
    <cfRule type="cellIs" dxfId="398" priority="170" operator="equal">
      <formula>"Préciser"</formula>
    </cfRule>
  </conditionalFormatting>
  <conditionalFormatting sqref="AQ276:AU277">
    <cfRule type="cellIs" dxfId="397" priority="163" operator="equal">
      <formula>""""""</formula>
    </cfRule>
  </conditionalFormatting>
  <conditionalFormatting sqref="AQ276:AU277">
    <cfRule type="cellIs" dxfId="396" priority="162" operator="equal">
      <formula>"Préciser"</formula>
    </cfRule>
  </conditionalFormatting>
  <conditionalFormatting sqref="AQ267:AU268">
    <cfRule type="cellIs" dxfId="395" priority="161" operator="equal">
      <formula>""""""</formula>
    </cfRule>
  </conditionalFormatting>
  <conditionalFormatting sqref="AQ267:AU268">
    <cfRule type="cellIs" dxfId="394" priority="160" operator="equal">
      <formula>"Préciser"</formula>
    </cfRule>
  </conditionalFormatting>
  <conditionalFormatting sqref="AQ270:AU271">
    <cfRule type="cellIs" dxfId="393" priority="159" operator="equal">
      <formula>""""""</formula>
    </cfRule>
  </conditionalFormatting>
  <conditionalFormatting sqref="AQ270:AU271">
    <cfRule type="cellIs" dxfId="392" priority="158" operator="equal">
      <formula>"Préciser"</formula>
    </cfRule>
  </conditionalFormatting>
  <conditionalFormatting sqref="AQ273:AU274">
    <cfRule type="cellIs" dxfId="391" priority="157" operator="equal">
      <formula>""""""</formula>
    </cfRule>
  </conditionalFormatting>
  <conditionalFormatting sqref="D281:AU290">
    <cfRule type="cellIs" dxfId="390" priority="155" operator="equal">
      <formula>0</formula>
    </cfRule>
  </conditionalFormatting>
  <conditionalFormatting sqref="D296:AU305">
    <cfRule type="cellIs" dxfId="389" priority="153" operator="equal">
      <formula>0</formula>
    </cfRule>
  </conditionalFormatting>
  <conditionalFormatting sqref="D311:AU320">
    <cfRule type="cellIs" dxfId="388" priority="152" operator="equal">
      <formula>0</formula>
    </cfRule>
  </conditionalFormatting>
  <conditionalFormatting sqref="D326:AU335">
    <cfRule type="cellIs" dxfId="387" priority="151" operator="equal">
      <formula>0</formula>
    </cfRule>
  </conditionalFormatting>
  <conditionalFormatting sqref="A337:AU339">
    <cfRule type="cellIs" dxfId="386" priority="150" operator="equal">
      <formula>0</formula>
    </cfRule>
  </conditionalFormatting>
  <conditionalFormatting sqref="AT347:AU348">
    <cfRule type="cellIs" dxfId="385" priority="134" operator="equal">
      <formula>0</formula>
    </cfRule>
  </conditionalFormatting>
  <conditionalFormatting sqref="D375">
    <cfRule type="cellIs" dxfId="384" priority="101" operator="equal">
      <formula>0</formula>
    </cfRule>
  </conditionalFormatting>
  <conditionalFormatting sqref="AT353:AU354">
    <cfRule type="cellIs" dxfId="383" priority="119" operator="equal">
      <formula>0</formula>
    </cfRule>
  </conditionalFormatting>
  <conditionalFormatting sqref="AT353:AU354">
    <cfRule type="cellIs" dxfId="382" priority="118" operator="equal">
      <formula>0</formula>
    </cfRule>
  </conditionalFormatting>
  <conditionalFormatting sqref="N353:O354">
    <cfRule type="cellIs" dxfId="381" priority="125" operator="equal">
      <formula>0</formula>
    </cfRule>
  </conditionalFormatting>
  <conditionalFormatting sqref="AD353:AE354">
    <cfRule type="cellIs" dxfId="380" priority="124" operator="equal">
      <formula>0</formula>
    </cfRule>
  </conditionalFormatting>
  <conditionalFormatting sqref="AT353:AU354">
    <cfRule type="cellIs" dxfId="379" priority="123" operator="equal">
      <formula>0</formula>
    </cfRule>
  </conditionalFormatting>
  <conditionalFormatting sqref="N353:O354 AD353:AE354 AT353:AU354">
    <cfRule type="cellIs" dxfId="378" priority="122" operator="equal">
      <formula>"oui"</formula>
    </cfRule>
  </conditionalFormatting>
  <conditionalFormatting sqref="AD353:AE354">
    <cfRule type="cellIs" dxfId="377" priority="121" operator="equal">
      <formula>0</formula>
    </cfRule>
  </conditionalFormatting>
  <conditionalFormatting sqref="AT353:AU354">
    <cfRule type="cellIs" dxfId="376" priority="120" operator="equal">
      <formula>0</formula>
    </cfRule>
  </conditionalFormatting>
  <conditionalFormatting sqref="AT347:AU348">
    <cfRule type="cellIs" dxfId="375" priority="135" operator="equal">
      <formula>0</formula>
    </cfRule>
  </conditionalFormatting>
  <conditionalFormatting sqref="AT369:AU370">
    <cfRule type="cellIs" dxfId="374" priority="93" operator="equal">
      <formula>0</formula>
    </cfRule>
  </conditionalFormatting>
  <conditionalFormatting sqref="N347:O348">
    <cfRule type="cellIs" dxfId="373" priority="141" operator="equal">
      <formula>0</formula>
    </cfRule>
  </conditionalFormatting>
  <conditionalFormatting sqref="AD347:AE348">
    <cfRule type="cellIs" dxfId="372" priority="140" operator="equal">
      <formula>0</formula>
    </cfRule>
  </conditionalFormatting>
  <conditionalFormatting sqref="AT347:AU348">
    <cfRule type="cellIs" dxfId="371" priority="139" operator="equal">
      <formula>0</formula>
    </cfRule>
  </conditionalFormatting>
  <conditionalFormatting sqref="N347:O348 AD347:AE348 AT347:AU348">
    <cfRule type="cellIs" dxfId="370" priority="138" operator="equal">
      <formula>"oui"</formula>
    </cfRule>
  </conditionalFormatting>
  <conditionalFormatting sqref="AD347:AE348">
    <cfRule type="cellIs" dxfId="369" priority="137" operator="equal">
      <formula>0</formula>
    </cfRule>
  </conditionalFormatting>
  <conditionalFormatting sqref="AT347:AU348">
    <cfRule type="cellIs" dxfId="368" priority="136" operator="equal">
      <formula>0</formula>
    </cfRule>
  </conditionalFormatting>
  <conditionalFormatting sqref="AT350:AU351">
    <cfRule type="cellIs" dxfId="367" priority="126" operator="equal">
      <formula>0</formula>
    </cfRule>
  </conditionalFormatting>
  <conditionalFormatting sqref="AT350:AU351">
    <cfRule type="cellIs" dxfId="366" priority="127" operator="equal">
      <formula>0</formula>
    </cfRule>
  </conditionalFormatting>
  <conditionalFormatting sqref="N350:O351">
    <cfRule type="cellIs" dxfId="365" priority="133" operator="equal">
      <formula>0</formula>
    </cfRule>
  </conditionalFormatting>
  <conditionalFormatting sqref="AD350:AE351">
    <cfRule type="cellIs" dxfId="364" priority="132" operator="equal">
      <formula>0</formula>
    </cfRule>
  </conditionalFormatting>
  <conditionalFormatting sqref="AT350:AU351">
    <cfRule type="cellIs" dxfId="363" priority="131" operator="equal">
      <formula>0</formula>
    </cfRule>
  </conditionalFormatting>
  <conditionalFormatting sqref="N350:O351 AD350:AE351 AT350:AU351">
    <cfRule type="cellIs" dxfId="362" priority="130" operator="equal">
      <formula>"oui"</formula>
    </cfRule>
  </conditionalFormatting>
  <conditionalFormatting sqref="AD350:AE351">
    <cfRule type="cellIs" dxfId="361" priority="129" operator="equal">
      <formula>0</formula>
    </cfRule>
  </conditionalFormatting>
  <conditionalFormatting sqref="AT350:AU351">
    <cfRule type="cellIs" dxfId="360" priority="128" operator="equal">
      <formula>0</formula>
    </cfRule>
  </conditionalFormatting>
  <conditionalFormatting sqref="N356:O357">
    <cfRule type="cellIs" dxfId="359" priority="109" operator="equal">
      <formula>0</formula>
    </cfRule>
  </conditionalFormatting>
  <conditionalFormatting sqref="AT356:AU357">
    <cfRule type="cellIs" dxfId="358" priority="102" operator="equal">
      <formula>0</formula>
    </cfRule>
  </conditionalFormatting>
  <conditionalFormatting sqref="AD356:AE357">
    <cfRule type="cellIs" dxfId="357" priority="108" operator="equal">
      <formula>0</formula>
    </cfRule>
  </conditionalFormatting>
  <conditionalFormatting sqref="AT356:AU357">
    <cfRule type="cellIs" dxfId="356" priority="107" operator="equal">
      <formula>0</formula>
    </cfRule>
  </conditionalFormatting>
  <conditionalFormatting sqref="AT369:AU370">
    <cfRule type="cellIs" dxfId="355" priority="98" operator="equal">
      <formula>0</formula>
    </cfRule>
  </conditionalFormatting>
  <conditionalFormatting sqref="N369:O370 AD369:AE370 AT369:AU370">
    <cfRule type="cellIs" dxfId="354" priority="97" operator="equal">
      <formula>"oui"</formula>
    </cfRule>
  </conditionalFormatting>
  <conditionalFormatting sqref="AT356:AU357">
    <cfRule type="cellIs" dxfId="353" priority="104" operator="equal">
      <formula>0</formula>
    </cfRule>
  </conditionalFormatting>
  <conditionalFormatting sqref="AT356:AU357">
    <cfRule type="cellIs" dxfId="352" priority="103" operator="equal">
      <formula>0</formula>
    </cfRule>
  </conditionalFormatting>
  <conditionalFormatting sqref="AT359:AU360">
    <cfRule type="cellIs" dxfId="351" priority="85" operator="equal">
      <formula>0</formula>
    </cfRule>
  </conditionalFormatting>
  <conditionalFormatting sqref="AT369:AU370">
    <cfRule type="cellIs" dxfId="350" priority="94" operator="equal">
      <formula>0</formula>
    </cfRule>
  </conditionalFormatting>
  <conditionalFormatting sqref="N369:O370">
    <cfRule type="cellIs" dxfId="349" priority="100" operator="equal">
      <formula>0</formula>
    </cfRule>
  </conditionalFormatting>
  <conditionalFormatting sqref="AD369:AE370">
    <cfRule type="cellIs" dxfId="348" priority="99" operator="equal">
      <formula>0</formula>
    </cfRule>
  </conditionalFormatting>
  <conditionalFormatting sqref="AD369:AE370">
    <cfRule type="cellIs" dxfId="347" priority="96" operator="equal">
      <formula>0</formula>
    </cfRule>
  </conditionalFormatting>
  <conditionalFormatting sqref="AT369:AU370">
    <cfRule type="cellIs" dxfId="346" priority="95" operator="equal">
      <formula>0</formula>
    </cfRule>
  </conditionalFormatting>
  <conditionalFormatting sqref="N356:O357 AD356:AE357 AT356:AU357">
    <cfRule type="cellIs" dxfId="345" priority="106" operator="equal">
      <formula>"oui"</formula>
    </cfRule>
  </conditionalFormatting>
  <conditionalFormatting sqref="AD356:AE357">
    <cfRule type="cellIs" dxfId="344" priority="105" operator="equal">
      <formula>0</formula>
    </cfRule>
  </conditionalFormatting>
  <conditionalFormatting sqref="AT359:AU360">
    <cfRule type="cellIs" dxfId="343" priority="86" operator="equal">
      <formula>0</formula>
    </cfRule>
  </conditionalFormatting>
  <conditionalFormatting sqref="N359:O360">
    <cfRule type="cellIs" dxfId="342" priority="92" operator="equal">
      <formula>0</formula>
    </cfRule>
  </conditionalFormatting>
  <conditionalFormatting sqref="AD359:AE360">
    <cfRule type="cellIs" dxfId="341" priority="91" operator="equal">
      <formula>0</formula>
    </cfRule>
  </conditionalFormatting>
  <conditionalFormatting sqref="AT359:AU360">
    <cfRule type="cellIs" dxfId="340" priority="90" operator="equal">
      <formula>0</formula>
    </cfRule>
  </conditionalFormatting>
  <conditionalFormatting sqref="N359:O360 AD359:AE360 AT359:AU360">
    <cfRule type="cellIs" dxfId="339" priority="89" operator="equal">
      <formula>"oui"</formula>
    </cfRule>
  </conditionalFormatting>
  <conditionalFormatting sqref="AD359:AE360">
    <cfRule type="cellIs" dxfId="338" priority="88" operator="equal">
      <formula>0</formula>
    </cfRule>
  </conditionalFormatting>
  <conditionalFormatting sqref="AT359:AU360">
    <cfRule type="cellIs" dxfId="337" priority="87" operator="equal">
      <formula>0</formula>
    </cfRule>
  </conditionalFormatting>
  <conditionalFormatting sqref="D398">
    <cfRule type="cellIs" dxfId="336" priority="84" operator="equal">
      <formula>0</formula>
    </cfRule>
  </conditionalFormatting>
  <conditionalFormatting sqref="D412">
    <cfRule type="cellIs" dxfId="335" priority="83" operator="equal">
      <formula>0</formula>
    </cfRule>
  </conditionalFormatting>
  <conditionalFormatting sqref="A421:AU423">
    <cfRule type="cellIs" dxfId="334" priority="82" operator="equal">
      <formula>0</formula>
    </cfRule>
  </conditionalFormatting>
  <conditionalFormatting sqref="E470:AJ471 AM470:AS471 E496:AJ497 AM496:AS497 E473:AJ494 AM473:AS494 E502:AJ503 AM502:AS503 E499:AJ500 AM499:AS500">
    <cfRule type="cellIs" dxfId="333" priority="80" operator="equal">
      <formula>""</formula>
    </cfRule>
    <cfRule type="cellIs" dxfId="332" priority="81" operator="equal">
      <formula>0</formula>
    </cfRule>
  </conditionalFormatting>
  <conditionalFormatting sqref="A505:AU507">
    <cfRule type="cellIs" dxfId="331" priority="34" operator="equal">
      <formula>0</formula>
    </cfRule>
  </conditionalFormatting>
  <conditionalFormatting sqref="C516:AS523 E538:AS545 C524:D525 C528:D529 C532:D533 C536:D545 E554:AJ555 AM554:AS555 E580:AJ581 AM580:AS581 E557:AJ578 AM557:AS578 E586:AJ587 AM586:AS587 E583:AJ584 AM583:AS584">
    <cfRule type="cellIs" dxfId="330" priority="32" operator="equal">
      <formula>""</formula>
    </cfRule>
    <cfRule type="cellIs" dxfId="329" priority="33" operator="equal">
      <formula>0</formula>
    </cfRule>
  </conditionalFormatting>
  <conditionalFormatting sqref="E524:AS525">
    <cfRule type="cellIs" dxfId="328" priority="30" operator="equal">
      <formula>""</formula>
    </cfRule>
    <cfRule type="cellIs" dxfId="327" priority="31" operator="equal">
      <formula>0</formula>
    </cfRule>
  </conditionalFormatting>
  <conditionalFormatting sqref="E532:AS533">
    <cfRule type="cellIs" dxfId="326" priority="26" operator="equal">
      <formula>""</formula>
    </cfRule>
    <cfRule type="cellIs" dxfId="325" priority="27" operator="equal">
      <formula>0</formula>
    </cfRule>
  </conditionalFormatting>
  <conditionalFormatting sqref="E528:AS529">
    <cfRule type="cellIs" dxfId="324" priority="28" operator="equal">
      <formula>""</formula>
    </cfRule>
    <cfRule type="cellIs" dxfId="323" priority="29" operator="equal">
      <formula>0</formula>
    </cfRule>
  </conditionalFormatting>
  <conditionalFormatting sqref="E536:AS537">
    <cfRule type="cellIs" dxfId="322" priority="24" operator="equal">
      <formula>""</formula>
    </cfRule>
    <cfRule type="cellIs" dxfId="321" priority="25" operator="equal">
      <formula>0</formula>
    </cfRule>
  </conditionalFormatting>
  <conditionalFormatting sqref="C526:AS527">
    <cfRule type="cellIs" dxfId="320" priority="22" operator="equal">
      <formula>""</formula>
    </cfRule>
    <cfRule type="cellIs" dxfId="319" priority="23" operator="equal">
      <formula>0</formula>
    </cfRule>
  </conditionalFormatting>
  <conditionalFormatting sqref="C530:AS531">
    <cfRule type="cellIs" dxfId="318" priority="20" operator="equal">
      <formula>""</formula>
    </cfRule>
    <cfRule type="cellIs" dxfId="317" priority="21" operator="equal">
      <formula>0</formula>
    </cfRule>
  </conditionalFormatting>
  <conditionalFormatting sqref="C534:AS535">
    <cfRule type="cellIs" dxfId="316" priority="18" operator="equal">
      <formula>""</formula>
    </cfRule>
    <cfRule type="cellIs" dxfId="315" priority="19" operator="equal">
      <formula>0</formula>
    </cfRule>
  </conditionalFormatting>
  <conditionalFormatting sqref="A589:AU591">
    <cfRule type="cellIs" dxfId="314" priority="17" operator="equal">
      <formula>0</formula>
    </cfRule>
  </conditionalFormatting>
  <conditionalFormatting sqref="C600:AS607 E622:AS629 C608:D609 C612:D613 C616:D617 C620:D629 E638:AJ639 AM638:AS639 E664:AJ665 AM664:AS665 E641:AJ662 AM641:AS662 E670:AJ671 AM670:AS671 E667:AJ668 AM667:AS668">
    <cfRule type="cellIs" dxfId="313" priority="15" operator="equal">
      <formula>""</formula>
    </cfRule>
    <cfRule type="cellIs" dxfId="312" priority="16" operator="equal">
      <formula>0</formula>
    </cfRule>
  </conditionalFormatting>
  <conditionalFormatting sqref="E608:AS609">
    <cfRule type="cellIs" dxfId="311" priority="13" operator="equal">
      <formula>""</formula>
    </cfRule>
    <cfRule type="cellIs" dxfId="310" priority="14" operator="equal">
      <formula>0</formula>
    </cfRule>
  </conditionalFormatting>
  <conditionalFormatting sqref="E616:AS617">
    <cfRule type="cellIs" dxfId="309" priority="9" operator="equal">
      <formula>""</formula>
    </cfRule>
    <cfRule type="cellIs" dxfId="308" priority="10" operator="equal">
      <formula>0</formula>
    </cfRule>
  </conditionalFormatting>
  <conditionalFormatting sqref="E612:AS613">
    <cfRule type="cellIs" dxfId="307" priority="11" operator="equal">
      <formula>""</formula>
    </cfRule>
    <cfRule type="cellIs" dxfId="306" priority="12" operator="equal">
      <formula>0</formula>
    </cfRule>
  </conditionalFormatting>
  <conditionalFormatting sqref="E620:AS621">
    <cfRule type="cellIs" dxfId="305" priority="7" operator="equal">
      <formula>""</formula>
    </cfRule>
    <cfRule type="cellIs" dxfId="304" priority="8" operator="equal">
      <formula>0</formula>
    </cfRule>
  </conditionalFormatting>
  <conditionalFormatting sqref="C610:AS611">
    <cfRule type="cellIs" dxfId="303" priority="5" operator="equal">
      <formula>""</formula>
    </cfRule>
    <cfRule type="cellIs" dxfId="302" priority="6" operator="equal">
      <formula>0</formula>
    </cfRule>
  </conditionalFormatting>
  <conditionalFormatting sqref="C614:AS615">
    <cfRule type="cellIs" dxfId="301" priority="3" operator="equal">
      <formula>""</formula>
    </cfRule>
    <cfRule type="cellIs" dxfId="300" priority="4" operator="equal">
      <formula>0</formula>
    </cfRule>
  </conditionalFormatting>
  <conditionalFormatting sqref="C618:AS619">
    <cfRule type="cellIs" dxfId="299" priority="1" operator="equal">
      <formula>""</formula>
    </cfRule>
    <cfRule type="cellIs" dxfId="298" priority="2" operator="equal">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N115:O116 N118:O119 N121:O122 N124:O125 N127:O128 N109:O110 AT127:AU128 AD112:AE113 AD109:AE110 AT109:AU110 AD127:AE128 AD124:AE125 AT118:AU119 N112:O113 N238:O239 AD238:AE239 AT238:AU239 N247:O248 AD247:AE248 AT247:AU248 N250:O251 N347:O348 AD347:AE348 AT347:AU348 N350:O351 AD350:AE351 AT350:AU351 AD353:AE354 AT353:AU354 N353:O354 AT356:AU357 N356:O357 N369:O370 AD369:AE370 AT369:AU370 AD356:AE357 AT359:AU360 N359:O360 AD359:AE360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zoomScaleNormal="100" workbookViewId="0">
      <pane xSplit="6" ySplit="1" topLeftCell="G2" activePane="bottomRight" state="frozen"/>
      <selection pane="topRight" activeCell="C1" sqref="C1"/>
      <selection pane="bottomLeft" activeCell="A3" sqref="A3"/>
      <selection pane="bottomRight" activeCell="F18" sqref="F18"/>
    </sheetView>
  </sheetViews>
  <sheetFormatPr baseColWidth="10" defaultColWidth="18.88671875" defaultRowHeight="20.25" customHeight="1" x14ac:dyDescent="0.3"/>
  <cols>
    <col min="1" max="5" width="18.88671875" style="1"/>
    <col min="6" max="6" width="34.6640625" style="3" bestFit="1" customWidth="1"/>
    <col min="7" max="7" width="82.44140625" style="2" bestFit="1" customWidth="1"/>
    <col min="8" max="8" width="6" style="1" bestFit="1" customWidth="1"/>
    <col min="9" max="9" width="18.88671875" style="1"/>
    <col min="10" max="10" width="21" style="137" bestFit="1" customWidth="1"/>
    <col min="11" max="11" width="18.88671875" style="137"/>
    <col min="12" max="16384" width="18.88671875" style="1"/>
  </cols>
  <sheetData>
    <row r="1" spans="1:11" ht="20.25" customHeight="1" x14ac:dyDescent="0.3">
      <c r="A1" s="149" t="s">
        <v>850</v>
      </c>
      <c r="B1" s="149" t="s">
        <v>847</v>
      </c>
      <c r="C1" s="149" t="s">
        <v>848</v>
      </c>
      <c r="D1" s="149" t="s">
        <v>849</v>
      </c>
      <c r="E1" s="6" t="s">
        <v>28</v>
      </c>
      <c r="F1" s="6" t="s">
        <v>35</v>
      </c>
      <c r="G1" s="5" t="s">
        <v>39</v>
      </c>
    </row>
    <row r="2" spans="1:11" ht="20.25" customHeight="1" x14ac:dyDescent="0.3">
      <c r="A2" s="1" t="str">
        <f>CONCATENATE(Identification!J5,"0101")</f>
        <v>20190101</v>
      </c>
      <c r="B2" s="1">
        <f>Identification!N26</f>
        <v>0</v>
      </c>
      <c r="C2" s="1">
        <f>Identification!B10</f>
        <v>0</v>
      </c>
      <c r="D2" s="1" t="str">
        <f>CONCATENATE(A2,B2,C2)</f>
        <v>2019010100</v>
      </c>
      <c r="E2" s="103" t="s">
        <v>259</v>
      </c>
      <c r="F2" s="8" t="s">
        <v>36</v>
      </c>
      <c r="G2" s="8">
        <f>Identification!N26</f>
        <v>0</v>
      </c>
      <c r="I2" s="126"/>
    </row>
    <row r="3" spans="1:11" ht="20.25" customHeight="1" x14ac:dyDescent="0.3">
      <c r="A3" s="1" t="str">
        <f>A2</f>
        <v>20190101</v>
      </c>
      <c r="B3" s="1">
        <f t="shared" ref="B3:D3" si="0">B2</f>
        <v>0</v>
      </c>
      <c r="C3" s="1">
        <f t="shared" si="0"/>
        <v>0</v>
      </c>
      <c r="D3" s="1" t="str">
        <f t="shared" si="0"/>
        <v>2019010100</v>
      </c>
      <c r="E3" s="103" t="s">
        <v>259</v>
      </c>
      <c r="F3" s="84" t="s">
        <v>38</v>
      </c>
      <c r="G3" s="85" t="e">
        <f>VLOOKUP(G2,'[1]Liste-Porteur'!$A:$B,2,FALSE)</f>
        <v>#N/A</v>
      </c>
    </row>
    <row r="4" spans="1:11" ht="20.25" customHeight="1" x14ac:dyDescent="0.3">
      <c r="A4" s="1" t="str">
        <f t="shared" ref="A4:A68" si="1">A3</f>
        <v>20190101</v>
      </c>
      <c r="B4" s="1">
        <f t="shared" ref="B4:B68" si="2">B3</f>
        <v>0</v>
      </c>
      <c r="C4" s="1">
        <f t="shared" ref="C4:C68" si="3">C3</f>
        <v>0</v>
      </c>
      <c r="D4" s="1" t="str">
        <f t="shared" ref="D4:D68" si="4">D3</f>
        <v>2019010100</v>
      </c>
      <c r="E4" s="103" t="s">
        <v>259</v>
      </c>
      <c r="F4" s="8" t="s">
        <v>0</v>
      </c>
      <c r="G4" s="8">
        <f>Identification!B10</f>
        <v>0</v>
      </c>
    </row>
    <row r="5" spans="1:11" ht="20.25" customHeight="1" x14ac:dyDescent="0.3">
      <c r="A5" s="1" t="str">
        <f t="shared" si="1"/>
        <v>20190101</v>
      </c>
      <c r="B5" s="1">
        <f t="shared" si="2"/>
        <v>0</v>
      </c>
      <c r="C5" s="1">
        <f t="shared" si="3"/>
        <v>0</v>
      </c>
      <c r="D5" s="1" t="str">
        <f t="shared" si="4"/>
        <v>2019010100</v>
      </c>
      <c r="E5" s="103" t="s">
        <v>259</v>
      </c>
      <c r="F5" s="84" t="s">
        <v>37</v>
      </c>
      <c r="G5" s="85" t="e">
        <f>VLOOKUP(G87,#REF!,5,FALSE)</f>
        <v>#REF!</v>
      </c>
    </row>
    <row r="6" spans="1:11" ht="20.25" customHeight="1" x14ac:dyDescent="0.3">
      <c r="A6" s="1" t="str">
        <f t="shared" si="1"/>
        <v>20190101</v>
      </c>
      <c r="B6" s="1">
        <f t="shared" si="2"/>
        <v>0</v>
      </c>
      <c r="C6" s="1">
        <f t="shared" si="3"/>
        <v>0</v>
      </c>
      <c r="D6" s="1" t="str">
        <f t="shared" si="4"/>
        <v>2019010100</v>
      </c>
      <c r="E6" s="103" t="s">
        <v>259</v>
      </c>
      <c r="F6" s="8" t="s">
        <v>1</v>
      </c>
      <c r="G6" s="82">
        <f>Identification!R17</f>
        <v>0</v>
      </c>
    </row>
    <row r="7" spans="1:11" ht="20.25" customHeight="1" x14ac:dyDescent="0.3">
      <c r="A7" s="1" t="str">
        <f t="shared" si="1"/>
        <v>20190101</v>
      </c>
      <c r="B7" s="1">
        <f t="shared" si="2"/>
        <v>0</v>
      </c>
      <c r="C7" s="1">
        <f t="shared" si="3"/>
        <v>0</v>
      </c>
      <c r="D7" s="1" t="str">
        <f t="shared" si="4"/>
        <v>2019010100</v>
      </c>
      <c r="E7" s="103" t="s">
        <v>259</v>
      </c>
      <c r="F7" s="8" t="s">
        <v>2</v>
      </c>
      <c r="G7" s="82">
        <f>Identification!AE17</f>
        <v>0</v>
      </c>
    </row>
    <row r="8" spans="1:11" ht="20.25" customHeight="1" x14ac:dyDescent="0.3">
      <c r="A8" s="1" t="str">
        <f t="shared" si="1"/>
        <v>20190101</v>
      </c>
      <c r="B8" s="1">
        <f t="shared" si="2"/>
        <v>0</v>
      </c>
      <c r="C8" s="1">
        <f t="shared" si="3"/>
        <v>0</v>
      </c>
      <c r="D8" s="1" t="str">
        <f t="shared" si="4"/>
        <v>2019010100</v>
      </c>
      <c r="E8" s="103" t="s">
        <v>259</v>
      </c>
      <c r="F8" s="8" t="s">
        <v>227</v>
      </c>
      <c r="G8" s="8">
        <f>Identification!J5</f>
        <v>2019</v>
      </c>
    </row>
    <row r="9" spans="1:11" ht="20.25" customHeight="1" x14ac:dyDescent="0.3">
      <c r="A9" s="1" t="str">
        <f t="shared" si="1"/>
        <v>20190101</v>
      </c>
      <c r="B9" s="1">
        <f t="shared" si="2"/>
        <v>0</v>
      </c>
      <c r="C9" s="1">
        <f t="shared" si="3"/>
        <v>0</v>
      </c>
      <c r="D9" s="1" t="str">
        <f t="shared" si="4"/>
        <v>2019010100</v>
      </c>
      <c r="E9" s="103" t="s">
        <v>259</v>
      </c>
      <c r="F9" s="8" t="s">
        <v>228</v>
      </c>
      <c r="G9" s="83">
        <f>YEAR(Identification!AE17)</f>
        <v>1900</v>
      </c>
    </row>
    <row r="10" spans="1:11" ht="20.25" customHeight="1" x14ac:dyDescent="0.3">
      <c r="A10" s="1" t="str">
        <f t="shared" si="1"/>
        <v>20190101</v>
      </c>
      <c r="B10" s="1">
        <f t="shared" si="2"/>
        <v>0</v>
      </c>
      <c r="C10" s="1">
        <f t="shared" si="3"/>
        <v>0</v>
      </c>
      <c r="D10" s="1" t="str">
        <f t="shared" si="4"/>
        <v>2019010100</v>
      </c>
      <c r="E10" s="103" t="s">
        <v>259</v>
      </c>
      <c r="F10" s="8" t="s">
        <v>190</v>
      </c>
      <c r="G10" s="83">
        <f>Identification!AQ17</f>
        <v>1</v>
      </c>
    </row>
    <row r="11" spans="1:11" ht="20.25" customHeight="1" thickBot="1" x14ac:dyDescent="0.35">
      <c r="A11" s="1" t="str">
        <f t="shared" si="1"/>
        <v>20190101</v>
      </c>
      <c r="B11" s="1">
        <f t="shared" si="2"/>
        <v>0</v>
      </c>
      <c r="C11" s="1">
        <f t="shared" si="3"/>
        <v>0</v>
      </c>
      <c r="D11" s="1" t="str">
        <f t="shared" si="4"/>
        <v>2019010100</v>
      </c>
      <c r="E11" s="103" t="s">
        <v>259</v>
      </c>
      <c r="F11" s="197" t="s">
        <v>191</v>
      </c>
      <c r="G11" s="198">
        <f>IF(Identification!AQ20=0,1,Identification!AQ20)</f>
        <v>1</v>
      </c>
      <c r="H11" s="1" t="str">
        <f>IF(G11&gt;1,"exercices","exercice")</f>
        <v>exercice</v>
      </c>
      <c r="I11" s="1" t="str">
        <f>IF(G11&gt;1,"budgets","budget")</f>
        <v>budget</v>
      </c>
    </row>
    <row r="12" spans="1:11" ht="20.25" customHeight="1" x14ac:dyDescent="0.3">
      <c r="A12" s="1" t="str">
        <f t="shared" si="1"/>
        <v>20190101</v>
      </c>
      <c r="B12" s="1">
        <f t="shared" si="2"/>
        <v>0</v>
      </c>
      <c r="C12" s="1">
        <f t="shared" si="3"/>
        <v>0</v>
      </c>
      <c r="D12" s="1" t="str">
        <f t="shared" si="4"/>
        <v>2019010100</v>
      </c>
      <c r="E12" s="196" t="s">
        <v>851</v>
      </c>
      <c r="F12" s="201" t="str">
        <f>Thématiques!D19</f>
        <v>Nutrition</v>
      </c>
      <c r="G12" s="204">
        <f>IF(Thématiques!N19="oui",1,0)</f>
        <v>0</v>
      </c>
      <c r="H12" s="205">
        <f>SUM(G12:G19)</f>
        <v>0</v>
      </c>
      <c r="J12" s="137" t="str">
        <f>IF(G12=1,F12,"")</f>
        <v/>
      </c>
      <c r="K12" s="137" t="str">
        <f>IF(J12="","","  -  ")</f>
        <v/>
      </c>
    </row>
    <row r="13" spans="1:11" ht="20.25" customHeight="1" x14ac:dyDescent="0.3">
      <c r="A13" s="1" t="str">
        <f t="shared" si="1"/>
        <v>20190101</v>
      </c>
      <c r="B13" s="1">
        <f t="shared" si="2"/>
        <v>0</v>
      </c>
      <c r="C13" s="1">
        <f t="shared" si="3"/>
        <v>0</v>
      </c>
      <c r="D13" s="1" t="str">
        <f t="shared" si="4"/>
        <v>2019010100</v>
      </c>
      <c r="E13" s="196" t="s">
        <v>851</v>
      </c>
      <c r="F13" s="202" t="str">
        <f>Thématiques!D21</f>
        <v>Mémoire</v>
      </c>
      <c r="G13" s="83">
        <f>IF(Thématiques!N21="oui",1,0)</f>
        <v>0</v>
      </c>
      <c r="H13" s="206"/>
      <c r="J13" s="137" t="str">
        <f t="shared" ref="J13:J28" si="5">IF(G13=1,F13,"")</f>
        <v/>
      </c>
      <c r="K13" s="137" t="str">
        <f t="shared" ref="K13:K39" si="6">IF(J13="","","  -  ")</f>
        <v/>
      </c>
    </row>
    <row r="14" spans="1:11" ht="20.25" customHeight="1" x14ac:dyDescent="0.3">
      <c r="A14" s="1" t="str">
        <f t="shared" si="1"/>
        <v>20190101</v>
      </c>
      <c r="B14" s="1">
        <f t="shared" si="2"/>
        <v>0</v>
      </c>
      <c r="C14" s="1">
        <f t="shared" si="3"/>
        <v>0</v>
      </c>
      <c r="D14" s="1" t="str">
        <f t="shared" si="4"/>
        <v>2019010100</v>
      </c>
      <c r="E14" s="196" t="s">
        <v>851</v>
      </c>
      <c r="F14" s="202" t="str">
        <f>Thématiques!D23</f>
        <v>Sommeil</v>
      </c>
      <c r="G14" s="83">
        <f>IF(Thématiques!N23="oui",1,0)</f>
        <v>0</v>
      </c>
      <c r="H14" s="206"/>
      <c r="J14" s="137" t="str">
        <f t="shared" si="5"/>
        <v/>
      </c>
      <c r="K14" s="137" t="str">
        <f t="shared" si="6"/>
        <v/>
      </c>
    </row>
    <row r="15" spans="1:11" ht="20.25" customHeight="1" x14ac:dyDescent="0.3">
      <c r="A15" s="1" t="str">
        <f t="shared" si="1"/>
        <v>20190101</v>
      </c>
      <c r="B15" s="1">
        <f t="shared" si="2"/>
        <v>0</v>
      </c>
      <c r="C15" s="1">
        <f t="shared" si="3"/>
        <v>0</v>
      </c>
      <c r="D15" s="1" t="str">
        <f t="shared" si="4"/>
        <v>2019010100</v>
      </c>
      <c r="E15" s="196" t="s">
        <v>851</v>
      </c>
      <c r="F15" s="202" t="str">
        <f>Thématiques!D25</f>
        <v>Activités physiques</v>
      </c>
      <c r="G15" s="83">
        <f>IF(Thématiques!N25="oui",1,0)</f>
        <v>0</v>
      </c>
      <c r="H15" s="206"/>
      <c r="J15" s="137" t="str">
        <f t="shared" si="5"/>
        <v/>
      </c>
      <c r="K15" s="137" t="str">
        <f t="shared" si="6"/>
        <v/>
      </c>
    </row>
    <row r="16" spans="1:11" ht="20.25" customHeight="1" x14ac:dyDescent="0.3">
      <c r="A16" s="1" t="str">
        <f t="shared" si="1"/>
        <v>20190101</v>
      </c>
      <c r="B16" s="1">
        <f t="shared" si="2"/>
        <v>0</v>
      </c>
      <c r="C16" s="1">
        <f t="shared" si="3"/>
        <v>0</v>
      </c>
      <c r="D16" s="1" t="str">
        <f t="shared" si="4"/>
        <v>2019010100</v>
      </c>
      <c r="E16" s="196" t="s">
        <v>851</v>
      </c>
      <c r="F16" s="202" t="str">
        <f>Thématiques!D27</f>
        <v>Atelier équilibre</v>
      </c>
      <c r="G16" s="83">
        <f>IF(Thématiques!N27="oui",1,0)</f>
        <v>0</v>
      </c>
      <c r="H16" s="206"/>
      <c r="J16" s="137" t="str">
        <f t="shared" si="5"/>
        <v/>
      </c>
      <c r="K16" s="137" t="str">
        <f t="shared" si="6"/>
        <v/>
      </c>
    </row>
    <row r="17" spans="1:11" ht="20.25" customHeight="1" x14ac:dyDescent="0.3">
      <c r="A17" s="1" t="str">
        <f t="shared" si="1"/>
        <v>20190101</v>
      </c>
      <c r="B17" s="1">
        <f t="shared" si="2"/>
        <v>0</v>
      </c>
      <c r="C17" s="1">
        <f t="shared" si="3"/>
        <v>0</v>
      </c>
      <c r="D17" s="1" t="str">
        <f t="shared" si="4"/>
        <v>2019010100</v>
      </c>
      <c r="E17" s="196" t="s">
        <v>851</v>
      </c>
      <c r="F17" s="202" t="str">
        <f>Thématiques!D29</f>
        <v>Prévention des chutes</v>
      </c>
      <c r="G17" s="83">
        <f>IF(Thématiques!N29="oui",1,0)</f>
        <v>0</v>
      </c>
      <c r="H17" s="206"/>
      <c r="J17" s="137" t="str">
        <f t="shared" si="5"/>
        <v/>
      </c>
      <c r="K17" s="137" t="str">
        <f t="shared" si="6"/>
        <v/>
      </c>
    </row>
    <row r="18" spans="1:11" ht="20.25" customHeight="1" x14ac:dyDescent="0.3">
      <c r="A18" s="1" t="str">
        <f t="shared" si="1"/>
        <v>20190101</v>
      </c>
      <c r="B18" s="1">
        <f t="shared" si="2"/>
        <v>0</v>
      </c>
      <c r="C18" s="1">
        <f t="shared" si="3"/>
        <v>0</v>
      </c>
      <c r="D18" s="1" t="str">
        <f t="shared" si="4"/>
        <v>2019010100</v>
      </c>
      <c r="E18" s="196" t="s">
        <v>851</v>
      </c>
      <c r="F18" s="202" t="str">
        <f>Thématiques!D31</f>
        <v>Bien-être et estime de soi</v>
      </c>
      <c r="G18" s="83">
        <f>IF(Thématiques!N31="oui",1,0)</f>
        <v>0</v>
      </c>
      <c r="H18" s="206"/>
      <c r="J18" s="137" t="str">
        <f t="shared" si="5"/>
        <v/>
      </c>
      <c r="K18" s="137" t="str">
        <f t="shared" si="6"/>
        <v/>
      </c>
    </row>
    <row r="19" spans="1:11" ht="20.25" customHeight="1" thickBot="1" x14ac:dyDescent="0.35">
      <c r="A19" s="1" t="str">
        <f t="shared" si="1"/>
        <v>20190101</v>
      </c>
      <c r="B19" s="1">
        <f t="shared" si="2"/>
        <v>0</v>
      </c>
      <c r="C19" s="1">
        <f t="shared" si="3"/>
        <v>0</v>
      </c>
      <c r="D19" s="1" t="str">
        <f t="shared" si="4"/>
        <v>2019010100</v>
      </c>
      <c r="E19" s="196" t="s">
        <v>851</v>
      </c>
      <c r="F19" s="203" t="str">
        <f>Thématiques!D33</f>
        <v>Bien vivre sa retraite</v>
      </c>
      <c r="G19" s="207">
        <f>IF(Thématiques!N33="oui",1,0)</f>
        <v>0</v>
      </c>
      <c r="H19" s="208"/>
    </row>
    <row r="20" spans="1:11" ht="20.25" customHeight="1" x14ac:dyDescent="0.3">
      <c r="A20" s="1" t="str">
        <f t="shared" si="1"/>
        <v>20190101</v>
      </c>
      <c r="B20" s="1">
        <f t="shared" si="2"/>
        <v>0</v>
      </c>
      <c r="C20" s="1">
        <f t="shared" si="3"/>
        <v>0</v>
      </c>
      <c r="D20" s="1" t="str">
        <f t="shared" si="4"/>
        <v>2019010100</v>
      </c>
      <c r="E20" s="196" t="s">
        <v>851</v>
      </c>
      <c r="F20" s="201" t="str">
        <f>Thématiques!T19</f>
        <v>Lien social</v>
      </c>
      <c r="G20" s="204">
        <f>IF(Thématiques!AD19="oui",1,0)</f>
        <v>0</v>
      </c>
      <c r="H20" s="205">
        <f>G20+G21</f>
        <v>0</v>
      </c>
      <c r="J20" s="137" t="str">
        <f t="shared" si="5"/>
        <v/>
      </c>
      <c r="K20" s="137" t="str">
        <f t="shared" si="6"/>
        <v/>
      </c>
    </row>
    <row r="21" spans="1:11" ht="20.25" customHeight="1" thickBot="1" x14ac:dyDescent="0.35">
      <c r="A21" s="1" t="str">
        <f t="shared" si="1"/>
        <v>20190101</v>
      </c>
      <c r="B21" s="1">
        <f t="shared" si="2"/>
        <v>0</v>
      </c>
      <c r="C21" s="1">
        <f t="shared" si="3"/>
        <v>0</v>
      </c>
      <c r="D21" s="1" t="str">
        <f t="shared" si="4"/>
        <v>2019010100</v>
      </c>
      <c r="E21" s="196" t="s">
        <v>851</v>
      </c>
      <c r="F21" s="209" t="str">
        <f>Thématiques!T21</f>
        <v>Lutte contre l'isolement</v>
      </c>
      <c r="G21" s="210">
        <f>IF(Thématiques!AD21="oui",1,0)</f>
        <v>0</v>
      </c>
      <c r="H21" s="208"/>
      <c r="J21" s="137" t="str">
        <f t="shared" si="5"/>
        <v/>
      </c>
      <c r="K21" s="137" t="str">
        <f t="shared" si="6"/>
        <v/>
      </c>
    </row>
    <row r="22" spans="1:11" ht="20.25" customHeight="1" thickBot="1" x14ac:dyDescent="0.35">
      <c r="A22" s="1" t="str">
        <f t="shared" si="1"/>
        <v>20190101</v>
      </c>
      <c r="B22" s="1">
        <f t="shared" si="2"/>
        <v>0</v>
      </c>
      <c r="C22" s="1">
        <f t="shared" si="3"/>
        <v>0</v>
      </c>
      <c r="D22" s="1" t="str">
        <f t="shared" si="4"/>
        <v>2019010100</v>
      </c>
      <c r="E22" s="196" t="s">
        <v>851</v>
      </c>
      <c r="F22" s="211" t="s">
        <v>12</v>
      </c>
      <c r="G22" s="212">
        <f>IF(Thématiques!AD33="oui",1,0)</f>
        <v>0</v>
      </c>
      <c r="H22" s="213">
        <f>G22</f>
        <v>0</v>
      </c>
      <c r="J22" s="137" t="str">
        <f t="shared" si="5"/>
        <v/>
      </c>
      <c r="K22" s="137" t="str">
        <f t="shared" si="6"/>
        <v/>
      </c>
    </row>
    <row r="23" spans="1:11" ht="20.25" customHeight="1" thickBot="1" x14ac:dyDescent="0.35">
      <c r="A23" s="1" t="str">
        <f t="shared" si="1"/>
        <v>20190101</v>
      </c>
      <c r="B23" s="1">
        <f t="shared" si="2"/>
        <v>0</v>
      </c>
      <c r="C23" s="1">
        <f t="shared" si="3"/>
        <v>0</v>
      </c>
      <c r="D23" s="1" t="str">
        <f t="shared" si="4"/>
        <v>2019010100</v>
      </c>
      <c r="E23" s="196" t="s">
        <v>851</v>
      </c>
      <c r="F23" s="211" t="s">
        <v>8</v>
      </c>
      <c r="G23" s="212">
        <f>IF(Thématiques!AR19="oui",1,0)</f>
        <v>0</v>
      </c>
      <c r="H23" s="213">
        <f>G23</f>
        <v>0</v>
      </c>
      <c r="J23" s="137" t="str">
        <f t="shared" si="5"/>
        <v/>
      </c>
      <c r="K23" s="137" t="str">
        <f t="shared" si="6"/>
        <v/>
      </c>
    </row>
    <row r="24" spans="1:11" ht="20.25" customHeight="1" x14ac:dyDescent="0.3">
      <c r="A24" s="1" t="str">
        <f t="shared" si="1"/>
        <v>20190101</v>
      </c>
      <c r="B24" s="1">
        <f t="shared" si="2"/>
        <v>0</v>
      </c>
      <c r="C24" s="1">
        <f t="shared" si="3"/>
        <v>0</v>
      </c>
      <c r="D24" s="1" t="str">
        <f t="shared" si="4"/>
        <v>2019010100</v>
      </c>
      <c r="E24" s="196" t="s">
        <v>851</v>
      </c>
      <c r="F24" s="201" t="s">
        <v>9</v>
      </c>
      <c r="G24" s="204">
        <f>IF(Thématiques!AD28="oui",1,0)</f>
        <v>0</v>
      </c>
      <c r="H24" s="205">
        <f>G24+G25</f>
        <v>0</v>
      </c>
      <c r="J24" s="137" t="str">
        <f t="shared" si="5"/>
        <v/>
      </c>
      <c r="K24" s="137" t="str">
        <f t="shared" si="6"/>
        <v/>
      </c>
    </row>
    <row r="25" spans="1:11" ht="20.25" customHeight="1" thickBot="1" x14ac:dyDescent="0.35">
      <c r="A25" s="1" t="str">
        <f t="shared" si="1"/>
        <v>20190101</v>
      </c>
      <c r="B25" s="1">
        <f t="shared" si="2"/>
        <v>0</v>
      </c>
      <c r="C25" s="1">
        <f t="shared" si="3"/>
        <v>0</v>
      </c>
      <c r="D25" s="1" t="str">
        <f t="shared" si="4"/>
        <v>2019010100</v>
      </c>
      <c r="E25" s="196" t="s">
        <v>851</v>
      </c>
      <c r="F25" s="203" t="s">
        <v>15</v>
      </c>
      <c r="G25" s="207">
        <f>IF(Thématiques!AD26="oui",1,0)</f>
        <v>0</v>
      </c>
      <c r="H25" s="208"/>
      <c r="J25" s="137" t="str">
        <f t="shared" si="5"/>
        <v/>
      </c>
      <c r="K25" s="137" t="str">
        <f t="shared" si="6"/>
        <v/>
      </c>
    </row>
    <row r="26" spans="1:11" ht="20.25" customHeight="1" thickBot="1" x14ac:dyDescent="0.35">
      <c r="A26" s="1" t="str">
        <f t="shared" si="1"/>
        <v>20190101</v>
      </c>
      <c r="B26" s="1">
        <f t="shared" si="2"/>
        <v>0</v>
      </c>
      <c r="C26" s="1">
        <f t="shared" si="3"/>
        <v>0</v>
      </c>
      <c r="D26" s="1" t="str">
        <f t="shared" si="4"/>
        <v>2019010100</v>
      </c>
      <c r="E26" s="196" t="s">
        <v>851</v>
      </c>
      <c r="F26" s="211" t="str">
        <f>Thématiques!AH24</f>
        <v>Préparation à la retraite</v>
      </c>
      <c r="G26" s="212">
        <f>IF(Thématiques!AR24="oui",1,0)</f>
        <v>0</v>
      </c>
      <c r="H26" s="213">
        <f>G26</f>
        <v>0</v>
      </c>
      <c r="J26" s="137" t="str">
        <f t="shared" si="5"/>
        <v/>
      </c>
      <c r="K26" s="137" t="str">
        <f t="shared" si="6"/>
        <v/>
      </c>
    </row>
    <row r="27" spans="1:11" ht="20.25" customHeight="1" thickBot="1" x14ac:dyDescent="0.35">
      <c r="A27" s="1" t="str">
        <f t="shared" si="1"/>
        <v>20190101</v>
      </c>
      <c r="B27" s="1">
        <f t="shared" si="2"/>
        <v>0</v>
      </c>
      <c r="C27" s="1">
        <f t="shared" si="3"/>
        <v>0</v>
      </c>
      <c r="D27" s="1" t="str">
        <f t="shared" si="4"/>
        <v>2019010100</v>
      </c>
      <c r="E27" s="196" t="s">
        <v>851</v>
      </c>
      <c r="F27" s="211" t="str">
        <f>Thématiques!AH29</f>
        <v>Soutien aux aidants</v>
      </c>
      <c r="G27" s="212">
        <f>IF(Thématiques!AR29="oui",1,0)</f>
        <v>0</v>
      </c>
      <c r="H27" s="213">
        <f>G27</f>
        <v>0</v>
      </c>
      <c r="J27" s="137" t="str">
        <f t="shared" si="5"/>
        <v/>
      </c>
      <c r="K27" s="137" t="str">
        <f t="shared" si="6"/>
        <v/>
      </c>
    </row>
    <row r="28" spans="1:11" ht="20.25" customHeight="1" thickBot="1" x14ac:dyDescent="0.35">
      <c r="A28" s="1" t="str">
        <f t="shared" si="1"/>
        <v>20190101</v>
      </c>
      <c r="B28" s="1">
        <f t="shared" si="2"/>
        <v>0</v>
      </c>
      <c r="C28" s="1">
        <f t="shared" si="3"/>
        <v>0</v>
      </c>
      <c r="D28" s="1" t="str">
        <f t="shared" si="4"/>
        <v>2019010100</v>
      </c>
      <c r="E28" s="196" t="s">
        <v>851</v>
      </c>
      <c r="F28" s="211" t="str">
        <f>Thématiques!AH34</f>
        <v>Accueil, écoute, soutien psychologique</v>
      </c>
      <c r="G28" s="212">
        <f>IF(Thématiques!AR34="oui",1,0)</f>
        <v>0</v>
      </c>
      <c r="H28" s="213">
        <f>G28</f>
        <v>0</v>
      </c>
      <c r="J28" s="137" t="str">
        <f t="shared" si="5"/>
        <v/>
      </c>
      <c r="K28" s="137" t="str">
        <f t="shared" si="6"/>
        <v/>
      </c>
    </row>
    <row r="29" spans="1:11" ht="20.25" customHeight="1" x14ac:dyDescent="0.3">
      <c r="A29" s="1" t="str">
        <f t="shared" si="1"/>
        <v>20190101</v>
      </c>
      <c r="B29" s="1">
        <f t="shared" si="2"/>
        <v>0</v>
      </c>
      <c r="C29" s="1">
        <f t="shared" si="3"/>
        <v>0</v>
      </c>
      <c r="D29" s="1" t="str">
        <f t="shared" si="4"/>
        <v>2019010100</v>
      </c>
      <c r="E29" s="196" t="s">
        <v>852</v>
      </c>
      <c r="F29" s="201" t="str">
        <f>Thématiques!E50</f>
        <v>Ateliers (comportant 1 ou plusieurs séances)</v>
      </c>
      <c r="G29" s="204">
        <f>Thématiques!T50</f>
        <v>0</v>
      </c>
      <c r="H29" s="205"/>
      <c r="J29" s="137" t="str">
        <f>IF(G29&gt;0,F29,"")</f>
        <v/>
      </c>
      <c r="K29" s="137" t="str">
        <f t="shared" si="6"/>
        <v/>
      </c>
    </row>
    <row r="30" spans="1:11" ht="20.25" customHeight="1" x14ac:dyDescent="0.3">
      <c r="A30" s="1" t="str">
        <f t="shared" si="1"/>
        <v>20190101</v>
      </c>
      <c r="B30" s="1">
        <f t="shared" si="2"/>
        <v>0</v>
      </c>
      <c r="C30" s="1">
        <f t="shared" si="3"/>
        <v>0</v>
      </c>
      <c r="D30" s="1" t="str">
        <f t="shared" si="4"/>
        <v>2019010100</v>
      </c>
      <c r="E30" s="196" t="s">
        <v>852</v>
      </c>
      <c r="F30" s="202" t="str">
        <f>Thématiques!E53</f>
        <v>Théâtre/ciné débat</v>
      </c>
      <c r="G30" s="83">
        <f>Thématiques!T53</f>
        <v>0</v>
      </c>
      <c r="H30" s="206"/>
      <c r="J30" s="137" t="str">
        <f t="shared" ref="J30:J39" si="7">IF(G30&gt;0,F30,"")</f>
        <v/>
      </c>
      <c r="K30" s="137" t="str">
        <f t="shared" si="6"/>
        <v/>
      </c>
    </row>
    <row r="31" spans="1:11" ht="20.25" customHeight="1" x14ac:dyDescent="0.3">
      <c r="A31" s="1" t="str">
        <f t="shared" si="1"/>
        <v>20190101</v>
      </c>
      <c r="B31" s="1">
        <f t="shared" si="2"/>
        <v>0</v>
      </c>
      <c r="C31" s="1">
        <f t="shared" si="3"/>
        <v>0</v>
      </c>
      <c r="D31" s="1" t="str">
        <f t="shared" si="4"/>
        <v>2019010100</v>
      </c>
      <c r="E31" s="196" t="s">
        <v>852</v>
      </c>
      <c r="F31" s="202" t="str">
        <f>Thématiques!E56</f>
        <v>Forum</v>
      </c>
      <c r="G31" s="83">
        <f>Thématiques!T56</f>
        <v>0</v>
      </c>
      <c r="H31" s="206"/>
      <c r="J31" s="137" t="str">
        <f t="shared" si="7"/>
        <v/>
      </c>
      <c r="K31" s="137" t="str">
        <f t="shared" si="6"/>
        <v/>
      </c>
    </row>
    <row r="32" spans="1:11" ht="20.25" customHeight="1" x14ac:dyDescent="0.3">
      <c r="A32" s="1" t="str">
        <f t="shared" si="1"/>
        <v>20190101</v>
      </c>
      <c r="B32" s="1">
        <f t="shared" si="2"/>
        <v>0</v>
      </c>
      <c r="C32" s="1">
        <f t="shared" si="3"/>
        <v>0</v>
      </c>
      <c r="D32" s="1" t="str">
        <f t="shared" si="4"/>
        <v>2019010100</v>
      </c>
      <c r="E32" s="196" t="s">
        <v>852</v>
      </c>
      <c r="F32" s="202" t="str">
        <f>Thématiques!E59</f>
        <v>Réunion d’information</v>
      </c>
      <c r="G32" s="83">
        <f>Thématiques!T59</f>
        <v>0</v>
      </c>
      <c r="H32" s="206"/>
      <c r="J32" s="137" t="str">
        <f t="shared" si="7"/>
        <v/>
      </c>
      <c r="K32" s="137" t="str">
        <f t="shared" si="6"/>
        <v/>
      </c>
    </row>
    <row r="33" spans="1:11" ht="20.25" customHeight="1" x14ac:dyDescent="0.3">
      <c r="A33" s="1" t="str">
        <f t="shared" si="1"/>
        <v>20190101</v>
      </c>
      <c r="B33" s="1">
        <f t="shared" si="2"/>
        <v>0</v>
      </c>
      <c r="C33" s="1">
        <f t="shared" si="3"/>
        <v>0</v>
      </c>
      <c r="D33" s="1" t="str">
        <f t="shared" si="4"/>
        <v>2019010100</v>
      </c>
      <c r="E33" s="196" t="s">
        <v>852</v>
      </c>
      <c r="F33" s="202" t="str">
        <f>Thématiques!E62</f>
        <v>Conférence</v>
      </c>
      <c r="G33" s="83">
        <f>Thématiques!T62</f>
        <v>0</v>
      </c>
      <c r="H33" s="206"/>
      <c r="J33" s="137" t="str">
        <f t="shared" si="7"/>
        <v/>
      </c>
      <c r="K33" s="137" t="str">
        <f t="shared" si="6"/>
        <v/>
      </c>
    </row>
    <row r="34" spans="1:11" ht="20.25" customHeight="1" x14ac:dyDescent="0.3">
      <c r="A34" s="1" t="str">
        <f t="shared" si="1"/>
        <v>20190101</v>
      </c>
      <c r="B34" s="1">
        <f t="shared" si="2"/>
        <v>0</v>
      </c>
      <c r="C34" s="1">
        <f t="shared" si="3"/>
        <v>0</v>
      </c>
      <c r="D34" s="1" t="str">
        <f t="shared" si="4"/>
        <v>2019010100</v>
      </c>
      <c r="E34" s="196" t="s">
        <v>852</v>
      </c>
      <c r="F34" s="202" t="str">
        <f>Thématiques!E65</f>
        <v>Formation</v>
      </c>
      <c r="G34" s="83">
        <f>Thématiques!T65</f>
        <v>0</v>
      </c>
      <c r="H34" s="206"/>
      <c r="J34" s="137" t="str">
        <f t="shared" si="7"/>
        <v/>
      </c>
      <c r="K34" s="137" t="str">
        <f t="shared" si="6"/>
        <v/>
      </c>
    </row>
    <row r="35" spans="1:11" ht="20.25" customHeight="1" x14ac:dyDescent="0.3">
      <c r="A35" s="1" t="str">
        <f t="shared" si="1"/>
        <v>20190101</v>
      </c>
      <c r="B35" s="1">
        <f t="shared" si="2"/>
        <v>0</v>
      </c>
      <c r="C35" s="1">
        <f t="shared" si="3"/>
        <v>0</v>
      </c>
      <c r="D35" s="1" t="str">
        <f t="shared" si="4"/>
        <v>2019010100</v>
      </c>
      <c r="E35" s="196" t="s">
        <v>852</v>
      </c>
      <c r="F35" s="202" t="str">
        <f>Thématiques!E68</f>
        <v>Bilan prévention</v>
      </c>
      <c r="G35" s="83">
        <f>Thématiques!T68</f>
        <v>0</v>
      </c>
      <c r="H35" s="206"/>
    </row>
    <row r="36" spans="1:11" ht="20.25" customHeight="1" thickBot="1" x14ac:dyDescent="0.35">
      <c r="A36" s="1" t="str">
        <f t="shared" si="1"/>
        <v>20190101</v>
      </c>
      <c r="B36" s="1">
        <f t="shared" si="2"/>
        <v>0</v>
      </c>
      <c r="C36" s="1">
        <f t="shared" si="3"/>
        <v>0</v>
      </c>
      <c r="D36" s="1" t="str">
        <f t="shared" si="4"/>
        <v>2019010100</v>
      </c>
      <c r="E36" s="196" t="s">
        <v>852</v>
      </c>
      <c r="F36" s="203" t="str">
        <f>Thématiques!E71</f>
        <v>Autres modalités</v>
      </c>
      <c r="G36" s="207">
        <f>Thématiques!T71</f>
        <v>0</v>
      </c>
      <c r="H36" s="208"/>
    </row>
    <row r="37" spans="1:11" ht="20.25" customHeight="1" x14ac:dyDescent="0.3">
      <c r="A37" s="1" t="str">
        <f>A34</f>
        <v>20190101</v>
      </c>
      <c r="B37" s="1">
        <f t="shared" si="2"/>
        <v>0</v>
      </c>
      <c r="C37" s="1">
        <f t="shared" si="3"/>
        <v>0</v>
      </c>
      <c r="D37" s="1" t="str">
        <f t="shared" si="4"/>
        <v>2019010100</v>
      </c>
      <c r="E37" s="104" t="s">
        <v>249</v>
      </c>
      <c r="F37" s="199" t="s">
        <v>67</v>
      </c>
      <c r="G37" s="200" t="e">
        <f>Objectifs!AX14</f>
        <v>#N/A</v>
      </c>
      <c r="J37" s="137" t="e">
        <f t="shared" si="7"/>
        <v>#N/A</v>
      </c>
      <c r="K37" s="137" t="e">
        <f t="shared" si="6"/>
        <v>#N/A</v>
      </c>
    </row>
    <row r="38" spans="1:11" ht="20.25" customHeight="1" x14ac:dyDescent="0.3">
      <c r="A38" s="1" t="str">
        <f t="shared" si="1"/>
        <v>20190101</v>
      </c>
      <c r="B38" s="1">
        <f t="shared" si="2"/>
        <v>0</v>
      </c>
      <c r="C38" s="1">
        <f t="shared" si="3"/>
        <v>0</v>
      </c>
      <c r="D38" s="1" t="str">
        <f t="shared" si="4"/>
        <v>2019010100</v>
      </c>
      <c r="E38" s="104" t="s">
        <v>249</v>
      </c>
      <c r="F38" s="8" t="s">
        <v>69</v>
      </c>
      <c r="G38" s="83" t="e">
        <f>Objectifs!AZ14</f>
        <v>#N/A</v>
      </c>
      <c r="J38" s="137" t="e">
        <f t="shared" si="7"/>
        <v>#N/A</v>
      </c>
      <c r="K38" s="137" t="e">
        <f t="shared" si="6"/>
        <v>#N/A</v>
      </c>
    </row>
    <row r="39" spans="1:11" ht="20.25" customHeight="1" x14ac:dyDescent="0.3">
      <c r="A39" s="1" t="str">
        <f t="shared" si="1"/>
        <v>20190101</v>
      </c>
      <c r="B39" s="1">
        <f t="shared" si="2"/>
        <v>0</v>
      </c>
      <c r="C39" s="1">
        <f t="shared" si="3"/>
        <v>0</v>
      </c>
      <c r="D39" s="1" t="str">
        <f t="shared" si="4"/>
        <v>2019010100</v>
      </c>
      <c r="E39" s="104" t="s">
        <v>249</v>
      </c>
      <c r="F39" s="8" t="s">
        <v>833</v>
      </c>
      <c r="G39" s="83" t="e">
        <f>Objectifs!BB14</f>
        <v>#N/A</v>
      </c>
      <c r="J39" s="137" t="e">
        <f t="shared" si="7"/>
        <v>#N/A</v>
      </c>
      <c r="K39" s="137" t="e">
        <f t="shared" si="6"/>
        <v>#N/A</v>
      </c>
    </row>
    <row r="40" spans="1:11" ht="20.25" customHeight="1" x14ac:dyDescent="0.3">
      <c r="A40" s="1" t="str">
        <f t="shared" si="1"/>
        <v>20190101</v>
      </c>
      <c r="B40" s="1">
        <f t="shared" si="2"/>
        <v>0</v>
      </c>
      <c r="C40" s="1">
        <f t="shared" si="3"/>
        <v>0</v>
      </c>
      <c r="D40" s="1" t="str">
        <f t="shared" si="4"/>
        <v>2019010100</v>
      </c>
      <c r="E40" s="104" t="s">
        <v>249</v>
      </c>
      <c r="F40" s="8" t="s">
        <v>266</v>
      </c>
      <c r="G40" s="83" t="e">
        <f>Objectifs!AX18</f>
        <v>#N/A</v>
      </c>
    </row>
    <row r="41" spans="1:11" ht="20.25" customHeight="1" x14ac:dyDescent="0.3">
      <c r="A41" s="1" t="str">
        <f t="shared" si="1"/>
        <v>20190101</v>
      </c>
      <c r="B41" s="1">
        <f t="shared" si="2"/>
        <v>0</v>
      </c>
      <c r="C41" s="1">
        <f t="shared" si="3"/>
        <v>0</v>
      </c>
      <c r="D41" s="1" t="str">
        <f t="shared" si="4"/>
        <v>2019010100</v>
      </c>
      <c r="E41" s="104" t="s">
        <v>249</v>
      </c>
      <c r="F41" s="8" t="s">
        <v>267</v>
      </c>
      <c r="G41" s="83" t="e">
        <f>Objectifs!AZ18</f>
        <v>#N/A</v>
      </c>
    </row>
    <row r="42" spans="1:11" ht="20.25" customHeight="1" x14ac:dyDescent="0.3">
      <c r="A42" s="1" t="str">
        <f t="shared" si="1"/>
        <v>20190101</v>
      </c>
      <c r="B42" s="1">
        <f t="shared" si="2"/>
        <v>0</v>
      </c>
      <c r="C42" s="1">
        <f t="shared" si="3"/>
        <v>0</v>
      </c>
      <c r="D42" s="1" t="str">
        <f t="shared" si="4"/>
        <v>2019010100</v>
      </c>
      <c r="E42" s="104" t="s">
        <v>249</v>
      </c>
      <c r="F42" s="8" t="s">
        <v>4189</v>
      </c>
      <c r="G42" s="83" t="e">
        <f>Objectifs!BB18</f>
        <v>#N/A</v>
      </c>
    </row>
    <row r="43" spans="1:11" ht="20.25" customHeight="1" x14ac:dyDescent="0.3">
      <c r="A43" s="1" t="str">
        <f t="shared" si="1"/>
        <v>20190101</v>
      </c>
      <c r="B43" s="1">
        <f t="shared" si="2"/>
        <v>0</v>
      </c>
      <c r="C43" s="1">
        <f t="shared" si="3"/>
        <v>0</v>
      </c>
      <c r="D43" s="1" t="str">
        <f t="shared" si="4"/>
        <v>2019010100</v>
      </c>
      <c r="E43" s="104" t="s">
        <v>4187</v>
      </c>
      <c r="F43" s="8" t="s">
        <v>4188</v>
      </c>
      <c r="G43" s="83" t="e">
        <f>Objectifs!AX22</f>
        <v>#N/A</v>
      </c>
    </row>
    <row r="44" spans="1:11" ht="20.25" customHeight="1" x14ac:dyDescent="0.3">
      <c r="A44" s="1" t="str">
        <f>A42</f>
        <v>20190101</v>
      </c>
      <c r="B44" s="1">
        <f>B42</f>
        <v>0</v>
      </c>
      <c r="C44" s="1">
        <f>C42</f>
        <v>0</v>
      </c>
      <c r="D44" s="1" t="str">
        <f>D42</f>
        <v>2019010100</v>
      </c>
      <c r="E44" s="104" t="s">
        <v>249</v>
      </c>
      <c r="F44" s="8" t="s">
        <v>268</v>
      </c>
      <c r="G44" s="83" t="e">
        <f>Objectifs!BB22</f>
        <v>#N/A</v>
      </c>
    </row>
    <row r="45" spans="1:11" ht="20.25" customHeight="1" x14ac:dyDescent="0.3">
      <c r="A45" s="1" t="str">
        <f t="shared" si="1"/>
        <v>20190101</v>
      </c>
      <c r="B45" s="1">
        <f t="shared" si="2"/>
        <v>0</v>
      </c>
      <c r="C45" s="1">
        <f t="shared" si="3"/>
        <v>0</v>
      </c>
      <c r="D45" s="1" t="str">
        <f t="shared" si="4"/>
        <v>2019010100</v>
      </c>
      <c r="E45" s="104" t="s">
        <v>249</v>
      </c>
      <c r="F45" s="9" t="s">
        <v>269</v>
      </c>
      <c r="G45" s="83">
        <f>Objectifs!AB28</f>
        <v>0</v>
      </c>
    </row>
    <row r="46" spans="1:11" ht="20.25" customHeight="1" x14ac:dyDescent="0.3">
      <c r="A46" s="1" t="str">
        <f>A44</f>
        <v>20190101</v>
      </c>
      <c r="B46" s="1">
        <f>B44</f>
        <v>0</v>
      </c>
      <c r="C46" s="1">
        <f>C44</f>
        <v>0</v>
      </c>
      <c r="D46" s="1" t="str">
        <f>D44</f>
        <v>2019010100</v>
      </c>
      <c r="E46" s="104" t="s">
        <v>4187</v>
      </c>
      <c r="F46" s="9" t="s">
        <v>4191</v>
      </c>
      <c r="G46" s="215">
        <f>Objectifs!BA28</f>
        <v>0</v>
      </c>
    </row>
    <row r="47" spans="1:11" ht="20.25" customHeight="1" x14ac:dyDescent="0.3">
      <c r="A47" s="1" t="str">
        <f t="shared" si="1"/>
        <v>20190101</v>
      </c>
      <c r="B47" s="1">
        <f t="shared" si="2"/>
        <v>0</v>
      </c>
      <c r="C47" s="1">
        <f t="shared" si="3"/>
        <v>0</v>
      </c>
      <c r="D47" s="1" t="str">
        <f t="shared" si="4"/>
        <v>2019010100</v>
      </c>
      <c r="E47" s="104" t="s">
        <v>4192</v>
      </c>
      <c r="F47" s="9" t="s">
        <v>4190</v>
      </c>
      <c r="G47" s="215">
        <f>Objectifs!BD28</f>
        <v>0</v>
      </c>
    </row>
    <row r="48" spans="1:11" ht="20.25" customHeight="1" x14ac:dyDescent="0.3">
      <c r="A48" s="1" t="str">
        <f t="shared" ref="A48:D49" si="8">A45</f>
        <v>20190101</v>
      </c>
      <c r="B48" s="1">
        <f t="shared" si="8"/>
        <v>0</v>
      </c>
      <c r="C48" s="1">
        <f t="shared" si="8"/>
        <v>0</v>
      </c>
      <c r="D48" s="1" t="str">
        <f t="shared" si="8"/>
        <v>2019010100</v>
      </c>
      <c r="E48" s="104" t="s">
        <v>249</v>
      </c>
      <c r="F48" s="9" t="s">
        <v>4193</v>
      </c>
      <c r="G48" s="83">
        <f>Objectifs!AB32</f>
        <v>0</v>
      </c>
    </row>
    <row r="49" spans="1:7" ht="20.25" customHeight="1" x14ac:dyDescent="0.3">
      <c r="A49" s="1" t="str">
        <f t="shared" si="8"/>
        <v>20190101</v>
      </c>
      <c r="B49" s="1">
        <f t="shared" si="8"/>
        <v>0</v>
      </c>
      <c r="C49" s="1">
        <f t="shared" si="8"/>
        <v>0</v>
      </c>
      <c r="D49" s="1" t="str">
        <f t="shared" si="8"/>
        <v>2019010100</v>
      </c>
      <c r="E49" s="104" t="s">
        <v>249</v>
      </c>
      <c r="F49" s="9" t="s">
        <v>4194</v>
      </c>
      <c r="G49" s="83">
        <f>Objectifs!AB35</f>
        <v>0</v>
      </c>
    </row>
    <row r="50" spans="1:7" ht="20.25" customHeight="1" x14ac:dyDescent="0.3">
      <c r="A50" s="1" t="str">
        <f t="shared" si="1"/>
        <v>20190101</v>
      </c>
      <c r="B50" s="1">
        <f t="shared" si="2"/>
        <v>0</v>
      </c>
      <c r="C50" s="1">
        <f t="shared" si="3"/>
        <v>0</v>
      </c>
      <c r="D50" s="1" t="str">
        <f t="shared" si="4"/>
        <v>2019010100</v>
      </c>
      <c r="E50" s="102" t="s">
        <v>250</v>
      </c>
      <c r="F50" s="8" t="s">
        <v>29</v>
      </c>
      <c r="G50" s="83" t="e">
        <f>'Mise en oeuvre'!AX51</f>
        <v>#N/A</v>
      </c>
    </row>
    <row r="51" spans="1:7" ht="20.25" customHeight="1" x14ac:dyDescent="0.3">
      <c r="A51" s="1" t="str">
        <f t="shared" si="1"/>
        <v>20190101</v>
      </c>
      <c r="B51" s="1">
        <f t="shared" si="2"/>
        <v>0</v>
      </c>
      <c r="C51" s="1">
        <f t="shared" si="3"/>
        <v>0</v>
      </c>
      <c r="D51" s="1" t="str">
        <f t="shared" si="4"/>
        <v>2019010100</v>
      </c>
      <c r="E51" s="102" t="s">
        <v>250</v>
      </c>
      <c r="F51" s="8" t="s">
        <v>30</v>
      </c>
      <c r="G51" s="83" t="e">
        <f>'Mise en oeuvre'!AZ51</f>
        <v>#N/A</v>
      </c>
    </row>
    <row r="52" spans="1:7" ht="20.25" customHeight="1" x14ac:dyDescent="0.3">
      <c r="A52" s="1" t="str">
        <f t="shared" si="1"/>
        <v>20190101</v>
      </c>
      <c r="B52" s="1">
        <f t="shared" si="2"/>
        <v>0</v>
      </c>
      <c r="C52" s="1">
        <f t="shared" si="3"/>
        <v>0</v>
      </c>
      <c r="D52" s="1" t="str">
        <f t="shared" si="4"/>
        <v>2019010100</v>
      </c>
      <c r="E52" s="102" t="s">
        <v>250</v>
      </c>
      <c r="F52" s="8" t="s">
        <v>31</v>
      </c>
      <c r="G52" s="83" t="e">
        <f>'Mise en oeuvre'!BB51</f>
        <v>#N/A</v>
      </c>
    </row>
    <row r="53" spans="1:7" ht="20.25" customHeight="1" x14ac:dyDescent="0.3">
      <c r="A53" s="1" t="str">
        <f t="shared" si="1"/>
        <v>20190101</v>
      </c>
      <c r="B53" s="1">
        <f t="shared" si="2"/>
        <v>0</v>
      </c>
      <c r="C53" s="1">
        <f t="shared" si="3"/>
        <v>0</v>
      </c>
      <c r="D53" s="1" t="str">
        <f t="shared" si="4"/>
        <v>2019010100</v>
      </c>
      <c r="E53" s="102" t="s">
        <v>250</v>
      </c>
      <c r="F53" s="8" t="s">
        <v>32</v>
      </c>
      <c r="G53" s="83" t="e">
        <f>'Mise en oeuvre'!AY17</f>
        <v>#N/A</v>
      </c>
    </row>
    <row r="54" spans="1:7" ht="20.25" customHeight="1" x14ac:dyDescent="0.3">
      <c r="A54" s="1" t="str">
        <f t="shared" si="1"/>
        <v>20190101</v>
      </c>
      <c r="B54" s="1">
        <f t="shared" si="2"/>
        <v>0</v>
      </c>
      <c r="C54" s="1">
        <f t="shared" si="3"/>
        <v>0</v>
      </c>
      <c r="D54" s="1" t="str">
        <f t="shared" si="4"/>
        <v>2019010100</v>
      </c>
      <c r="E54" s="102" t="s">
        <v>250</v>
      </c>
      <c r="F54" s="8" t="s">
        <v>212</v>
      </c>
      <c r="G54" s="83" t="e">
        <f>'Mise en oeuvre'!AY32</f>
        <v>#N/A</v>
      </c>
    </row>
    <row r="55" spans="1:7" ht="20.25" customHeight="1" x14ac:dyDescent="0.3">
      <c r="A55" s="1" t="str">
        <f t="shared" si="1"/>
        <v>20190101</v>
      </c>
      <c r="B55" s="1">
        <f t="shared" si="2"/>
        <v>0</v>
      </c>
      <c r="C55" s="1">
        <f t="shared" si="3"/>
        <v>0</v>
      </c>
      <c r="D55" s="1" t="str">
        <f t="shared" si="4"/>
        <v>2019010100</v>
      </c>
      <c r="E55" s="102" t="s">
        <v>250</v>
      </c>
      <c r="F55" s="8" t="s">
        <v>34</v>
      </c>
      <c r="G55" s="83" t="e">
        <f>'Mise en oeuvre'!AY29</f>
        <v>#N/A</v>
      </c>
    </row>
    <row r="56" spans="1:7" ht="20.25" customHeight="1" x14ac:dyDescent="0.3">
      <c r="A56" s="1" t="str">
        <f t="shared" si="1"/>
        <v>20190101</v>
      </c>
      <c r="B56" s="1">
        <f t="shared" si="2"/>
        <v>0</v>
      </c>
      <c r="C56" s="1">
        <f t="shared" si="3"/>
        <v>0</v>
      </c>
      <c r="D56" s="1" t="str">
        <f t="shared" si="4"/>
        <v>2019010100</v>
      </c>
      <c r="E56" s="102" t="s">
        <v>250</v>
      </c>
      <c r="F56" s="8" t="s">
        <v>33</v>
      </c>
      <c r="G56" s="83" t="e">
        <f>'Mise en oeuvre'!AY20</f>
        <v>#N/A</v>
      </c>
    </row>
    <row r="57" spans="1:7" ht="20.25" customHeight="1" x14ac:dyDescent="0.3">
      <c r="A57" s="1" t="str">
        <f t="shared" si="1"/>
        <v>20190101</v>
      </c>
      <c r="B57" s="1">
        <f t="shared" si="2"/>
        <v>0</v>
      </c>
      <c r="C57" s="1">
        <f t="shared" si="3"/>
        <v>0</v>
      </c>
      <c r="D57" s="1" t="str">
        <f t="shared" si="4"/>
        <v>2019010100</v>
      </c>
      <c r="E57" s="102" t="s">
        <v>250</v>
      </c>
      <c r="F57" s="8" t="s">
        <v>4196</v>
      </c>
      <c r="G57" s="83" t="e">
        <f>'Mise en oeuvre'!BD17</f>
        <v>#N/A</v>
      </c>
    </row>
    <row r="58" spans="1:7" ht="20.25" customHeight="1" x14ac:dyDescent="0.3">
      <c r="A58" s="1" t="str">
        <f t="shared" si="1"/>
        <v>20190101</v>
      </c>
      <c r="B58" s="1">
        <f t="shared" si="2"/>
        <v>0</v>
      </c>
      <c r="C58" s="1">
        <f t="shared" si="3"/>
        <v>0</v>
      </c>
      <c r="D58" s="1" t="str">
        <f t="shared" si="4"/>
        <v>2019010100</v>
      </c>
      <c r="E58" s="102" t="s">
        <v>250</v>
      </c>
      <c r="F58" s="8" t="s">
        <v>213</v>
      </c>
      <c r="G58" s="83" t="e">
        <f>'Mise en oeuvre'!AY23</f>
        <v>#N/A</v>
      </c>
    </row>
    <row r="59" spans="1:7" ht="20.25" customHeight="1" x14ac:dyDescent="0.3">
      <c r="A59" s="1" t="str">
        <f t="shared" si="1"/>
        <v>20190101</v>
      </c>
      <c r="B59" s="1">
        <f t="shared" si="2"/>
        <v>0</v>
      </c>
      <c r="C59" s="1">
        <f t="shared" si="3"/>
        <v>0</v>
      </c>
      <c r="D59" s="1" t="str">
        <f t="shared" si="4"/>
        <v>2019010100</v>
      </c>
      <c r="E59" s="102" t="s">
        <v>250</v>
      </c>
      <c r="F59" s="8" t="s">
        <v>214</v>
      </c>
      <c r="G59" s="83" t="e">
        <f>'Mise en oeuvre'!BD26</f>
        <v>#N/A</v>
      </c>
    </row>
    <row r="60" spans="1:7" ht="20.25" customHeight="1" x14ac:dyDescent="0.3">
      <c r="A60" s="1" t="str">
        <f t="shared" si="1"/>
        <v>20190101</v>
      </c>
      <c r="B60" s="1">
        <f t="shared" si="2"/>
        <v>0</v>
      </c>
      <c r="C60" s="1">
        <f t="shared" si="3"/>
        <v>0</v>
      </c>
      <c r="D60" s="1" t="str">
        <f t="shared" si="4"/>
        <v>2019010100</v>
      </c>
      <c r="E60" s="102" t="s">
        <v>250</v>
      </c>
      <c r="F60" s="8" t="s">
        <v>215</v>
      </c>
      <c r="G60" s="83" t="e">
        <f>'Mise en oeuvre'!BD23</f>
        <v>#N/A</v>
      </c>
    </row>
    <row r="61" spans="1:7" ht="20.25" customHeight="1" x14ac:dyDescent="0.3">
      <c r="A61" s="1" t="str">
        <f t="shared" si="1"/>
        <v>20190101</v>
      </c>
      <c r="B61" s="1">
        <f t="shared" si="2"/>
        <v>0</v>
      </c>
      <c r="C61" s="1">
        <f t="shared" si="3"/>
        <v>0</v>
      </c>
      <c r="D61" s="1" t="str">
        <f t="shared" si="4"/>
        <v>2019010100</v>
      </c>
      <c r="E61" s="102" t="s">
        <v>250</v>
      </c>
      <c r="F61" s="8" t="s">
        <v>4197</v>
      </c>
      <c r="G61" s="83" t="e">
        <f>'Mise en oeuvre'!BD20</f>
        <v>#N/A</v>
      </c>
    </row>
    <row r="62" spans="1:7" ht="20.25" customHeight="1" x14ac:dyDescent="0.3">
      <c r="A62" s="1" t="str">
        <f t="shared" si="1"/>
        <v>20190101</v>
      </c>
      <c r="B62" s="1">
        <f t="shared" si="2"/>
        <v>0</v>
      </c>
      <c r="C62" s="1">
        <f t="shared" si="3"/>
        <v>0</v>
      </c>
      <c r="D62" s="1" t="str">
        <f t="shared" si="4"/>
        <v>2019010100</v>
      </c>
      <c r="E62" s="102" t="s">
        <v>250</v>
      </c>
      <c r="F62" s="8" t="s">
        <v>216</v>
      </c>
      <c r="G62" s="83" t="e">
        <f>'Mise en oeuvre'!AY26</f>
        <v>#N/A</v>
      </c>
    </row>
    <row r="63" spans="1:7" ht="20.25" customHeight="1" x14ac:dyDescent="0.3">
      <c r="A63" s="1" t="str">
        <f t="shared" si="1"/>
        <v>20190101</v>
      </c>
      <c r="B63" s="1">
        <f t="shared" si="2"/>
        <v>0</v>
      </c>
      <c r="C63" s="1">
        <f t="shared" si="3"/>
        <v>0</v>
      </c>
      <c r="D63" s="1" t="str">
        <f t="shared" si="4"/>
        <v>2019010100</v>
      </c>
      <c r="E63" s="102" t="s">
        <v>250</v>
      </c>
      <c r="F63" s="8" t="s">
        <v>217</v>
      </c>
      <c r="G63" s="83">
        <f>'Mise en oeuvre'!BD32</f>
        <v>0</v>
      </c>
    </row>
    <row r="64" spans="1:7" ht="20.25" customHeight="1" x14ac:dyDescent="0.3">
      <c r="A64" s="1" t="str">
        <f t="shared" si="1"/>
        <v>20190101</v>
      </c>
      <c r="B64" s="1">
        <f t="shared" si="2"/>
        <v>0</v>
      </c>
      <c r="C64" s="1">
        <f t="shared" si="3"/>
        <v>0</v>
      </c>
      <c r="D64" s="1" t="str">
        <f t="shared" si="4"/>
        <v>2019010100</v>
      </c>
      <c r="E64" s="105" t="s">
        <v>251</v>
      </c>
      <c r="F64" s="8" t="s">
        <v>260</v>
      </c>
      <c r="G64" s="106">
        <f>Financement!W21</f>
        <v>0</v>
      </c>
    </row>
    <row r="65" spans="1:7" ht="20.25" customHeight="1" x14ac:dyDescent="0.3">
      <c r="A65" s="1" t="str">
        <f t="shared" si="1"/>
        <v>20190101</v>
      </c>
      <c r="B65" s="1">
        <f t="shared" si="2"/>
        <v>0</v>
      </c>
      <c r="C65" s="1">
        <f t="shared" si="3"/>
        <v>0</v>
      </c>
      <c r="D65" s="1" t="str">
        <f t="shared" si="4"/>
        <v>2019010100</v>
      </c>
      <c r="E65" s="105" t="s">
        <v>251</v>
      </c>
      <c r="F65" s="8" t="s">
        <v>261</v>
      </c>
      <c r="G65" s="106">
        <f>Financement!W25</f>
        <v>0</v>
      </c>
    </row>
    <row r="66" spans="1:7" ht="20.25" customHeight="1" x14ac:dyDescent="0.3">
      <c r="A66" s="1" t="str">
        <f t="shared" si="1"/>
        <v>20190101</v>
      </c>
      <c r="B66" s="1">
        <f t="shared" si="2"/>
        <v>0</v>
      </c>
      <c r="C66" s="1">
        <f t="shared" si="3"/>
        <v>0</v>
      </c>
      <c r="D66" s="1" t="str">
        <f t="shared" si="4"/>
        <v>2019010100</v>
      </c>
      <c r="E66" s="105" t="s">
        <v>251</v>
      </c>
      <c r="F66" s="8" t="s">
        <v>262</v>
      </c>
      <c r="G66" s="106">
        <f>Financement!W28</f>
        <v>0</v>
      </c>
    </row>
    <row r="67" spans="1:7" ht="20.25" customHeight="1" x14ac:dyDescent="0.3">
      <c r="A67" s="1" t="str">
        <f t="shared" si="1"/>
        <v>20190101</v>
      </c>
      <c r="B67" s="1">
        <f t="shared" si="2"/>
        <v>0</v>
      </c>
      <c r="C67" s="1">
        <f t="shared" si="3"/>
        <v>0</v>
      </c>
      <c r="D67" s="1" t="str">
        <f t="shared" si="4"/>
        <v>2019010100</v>
      </c>
      <c r="E67" s="105" t="s">
        <v>251</v>
      </c>
      <c r="F67" s="8" t="s">
        <v>263</v>
      </c>
      <c r="G67" s="106">
        <f>Financement!W31</f>
        <v>0</v>
      </c>
    </row>
    <row r="68" spans="1:7" ht="20.25" customHeight="1" x14ac:dyDescent="0.3">
      <c r="A68" s="1" t="str">
        <f t="shared" si="1"/>
        <v>20190101</v>
      </c>
      <c r="B68" s="1">
        <f t="shared" si="2"/>
        <v>0</v>
      </c>
      <c r="C68" s="1">
        <f t="shared" si="3"/>
        <v>0</v>
      </c>
      <c r="D68" s="1" t="str">
        <f t="shared" si="4"/>
        <v>2019010100</v>
      </c>
      <c r="E68" s="105" t="s">
        <v>251</v>
      </c>
      <c r="F68" s="8" t="s">
        <v>264</v>
      </c>
      <c r="G68" s="106">
        <f>Financement!W34</f>
        <v>0</v>
      </c>
    </row>
    <row r="69" spans="1:7" ht="20.25" customHeight="1" x14ac:dyDescent="0.3">
      <c r="A69" s="1" t="str">
        <f t="shared" ref="A69:C82" si="9">A68</f>
        <v>20190101</v>
      </c>
      <c r="B69" s="1">
        <f t="shared" ref="B69:C82" si="10">B68</f>
        <v>0</v>
      </c>
      <c r="C69" s="1">
        <f t="shared" si="10"/>
        <v>0</v>
      </c>
      <c r="D69" s="1" t="str">
        <f t="shared" ref="D69:D87" si="11">D68</f>
        <v>2019010100</v>
      </c>
      <c r="E69" s="107" t="s">
        <v>252</v>
      </c>
      <c r="F69" s="8" t="str">
        <f>Evaluation!D23</f>
        <v>Ateliers (comportant 1 ou plusieurs séances)</v>
      </c>
      <c r="G69" s="83">
        <f>Evaluation!X23</f>
        <v>9</v>
      </c>
    </row>
    <row r="70" spans="1:7" ht="20.25" customHeight="1" x14ac:dyDescent="0.3">
      <c r="A70" s="1" t="str">
        <f t="shared" si="9"/>
        <v>20190101</v>
      </c>
      <c r="B70" s="1">
        <f t="shared" si="10"/>
        <v>0</v>
      </c>
      <c r="C70" s="1">
        <f t="shared" si="10"/>
        <v>0</v>
      </c>
      <c r="D70" s="1" t="str">
        <f t="shared" si="11"/>
        <v>2019010100</v>
      </c>
      <c r="E70" s="107" t="s">
        <v>252</v>
      </c>
      <c r="F70" s="8" t="str">
        <f>Evaluation!D26</f>
        <v>Théâtre/ciné débat</v>
      </c>
      <c r="G70" s="83">
        <f>Evaluation!X26</f>
        <v>10</v>
      </c>
    </row>
    <row r="71" spans="1:7" ht="20.25" customHeight="1" x14ac:dyDescent="0.3">
      <c r="A71" s="1" t="str">
        <f t="shared" si="9"/>
        <v>20190101</v>
      </c>
      <c r="B71" s="1">
        <f t="shared" si="10"/>
        <v>0</v>
      </c>
      <c r="C71" s="1">
        <f t="shared" si="10"/>
        <v>0</v>
      </c>
      <c r="D71" s="1" t="str">
        <f t="shared" si="11"/>
        <v>2019010100</v>
      </c>
      <c r="E71" s="107" t="s">
        <v>252</v>
      </c>
      <c r="F71" s="8" t="str">
        <f>Evaluation!D29</f>
        <v>Forum</v>
      </c>
      <c r="G71" s="83">
        <f>Evaluation!X29</f>
        <v>11</v>
      </c>
    </row>
    <row r="72" spans="1:7" ht="20.25" customHeight="1" x14ac:dyDescent="0.3">
      <c r="A72" s="1" t="str">
        <f t="shared" si="9"/>
        <v>20190101</v>
      </c>
      <c r="B72" s="1">
        <f t="shared" si="10"/>
        <v>0</v>
      </c>
      <c r="C72" s="1">
        <f t="shared" si="10"/>
        <v>0</v>
      </c>
      <c r="D72" s="1" t="str">
        <f t="shared" si="11"/>
        <v>2019010100</v>
      </c>
      <c r="E72" s="107" t="s">
        <v>252</v>
      </c>
      <c r="F72" s="8" t="str">
        <f>Evaluation!D32</f>
        <v>Réunion d’information</v>
      </c>
      <c r="G72" s="83">
        <f>Evaluation!X32</f>
        <v>12</v>
      </c>
    </row>
    <row r="73" spans="1:7" ht="20.25" customHeight="1" x14ac:dyDescent="0.3">
      <c r="A73" s="1" t="str">
        <f t="shared" si="9"/>
        <v>20190101</v>
      </c>
      <c r="B73" s="1">
        <f t="shared" si="10"/>
        <v>0</v>
      </c>
      <c r="C73" s="1">
        <f t="shared" si="10"/>
        <v>0</v>
      </c>
      <c r="D73" s="1" t="str">
        <f t="shared" si="11"/>
        <v>2019010100</v>
      </c>
      <c r="E73" s="107" t="s">
        <v>252</v>
      </c>
      <c r="F73" s="8" t="str">
        <f>Evaluation!D35</f>
        <v>Conférence</v>
      </c>
      <c r="G73" s="83">
        <f>Evaluation!X35</f>
        <v>13</v>
      </c>
    </row>
    <row r="74" spans="1:7" ht="20.25" customHeight="1" x14ac:dyDescent="0.3">
      <c r="A74" s="1" t="str">
        <f t="shared" si="9"/>
        <v>20190101</v>
      </c>
      <c r="B74" s="1">
        <f t="shared" si="10"/>
        <v>0</v>
      </c>
      <c r="C74" s="1">
        <f t="shared" si="10"/>
        <v>0</v>
      </c>
      <c r="D74" s="1" t="str">
        <f t="shared" si="11"/>
        <v>2019010100</v>
      </c>
      <c r="E74" s="107" t="s">
        <v>252</v>
      </c>
      <c r="F74" s="8" t="str">
        <f>Evaluation!D38</f>
        <v>Formation</v>
      </c>
      <c r="G74" s="83">
        <f>Evaluation!X38</f>
        <v>14</v>
      </c>
    </row>
    <row r="75" spans="1:7" ht="20.25" customHeight="1" x14ac:dyDescent="0.3">
      <c r="A75" s="1" t="str">
        <f t="shared" si="9"/>
        <v>20190101</v>
      </c>
      <c r="B75" s="1">
        <f t="shared" si="9"/>
        <v>0</v>
      </c>
      <c r="C75" s="1">
        <f t="shared" si="9"/>
        <v>0</v>
      </c>
      <c r="D75" s="1" t="str">
        <f t="shared" si="11"/>
        <v>2019010100</v>
      </c>
      <c r="E75" s="107" t="s">
        <v>252</v>
      </c>
      <c r="F75" s="8" t="str">
        <f>Evaluation!D41</f>
        <v>Bilan prévention</v>
      </c>
      <c r="G75" s="83">
        <f>Evaluation!X41</f>
        <v>15</v>
      </c>
    </row>
    <row r="76" spans="1:7" ht="20.25" customHeight="1" x14ac:dyDescent="0.3">
      <c r="A76" s="1" t="str">
        <f t="shared" si="9"/>
        <v>20190101</v>
      </c>
      <c r="B76" s="1">
        <f t="shared" si="9"/>
        <v>0</v>
      </c>
      <c r="C76" s="1">
        <f t="shared" si="9"/>
        <v>0</v>
      </c>
      <c r="D76" s="1" t="str">
        <f t="shared" si="11"/>
        <v>2019010100</v>
      </c>
      <c r="E76" s="107" t="s">
        <v>252</v>
      </c>
      <c r="F76" s="8" t="str">
        <f>Evaluation!D44</f>
        <v>Autres modalités</v>
      </c>
      <c r="G76" s="83">
        <f>Evaluation!X44</f>
        <v>16</v>
      </c>
    </row>
    <row r="77" spans="1:7" ht="20.25" customHeight="1" x14ac:dyDescent="0.3">
      <c r="A77" s="1" t="str">
        <f t="shared" si="9"/>
        <v>20190101</v>
      </c>
      <c r="B77" s="1">
        <f t="shared" si="9"/>
        <v>0</v>
      </c>
      <c r="C77" s="1">
        <f t="shared" si="9"/>
        <v>0</v>
      </c>
      <c r="D77" s="1" t="str">
        <f t="shared" si="11"/>
        <v>2019010100</v>
      </c>
      <c r="E77" s="107" t="s">
        <v>252</v>
      </c>
      <c r="F77" s="9" t="s">
        <v>265</v>
      </c>
      <c r="G77" s="83">
        <f>Evaluation!X72</f>
        <v>105</v>
      </c>
    </row>
    <row r="78" spans="1:7" ht="20.25" customHeight="1" x14ac:dyDescent="0.3">
      <c r="A78" s="1" t="str">
        <f t="shared" si="9"/>
        <v>20190101</v>
      </c>
      <c r="B78" s="1">
        <f t="shared" si="10"/>
        <v>0</v>
      </c>
      <c r="C78" s="1">
        <f t="shared" si="10"/>
        <v>0</v>
      </c>
      <c r="D78" s="1" t="str">
        <f t="shared" si="11"/>
        <v>2019010100</v>
      </c>
      <c r="E78" s="107" t="s">
        <v>252</v>
      </c>
      <c r="F78" s="9" t="s">
        <v>4204</v>
      </c>
      <c r="G78" s="83">
        <f>Evaluation!X60</f>
        <v>101</v>
      </c>
    </row>
    <row r="79" spans="1:7" ht="20.25" customHeight="1" x14ac:dyDescent="0.3">
      <c r="A79" s="1" t="str">
        <f t="shared" si="9"/>
        <v>20190101</v>
      </c>
      <c r="B79" s="1">
        <f t="shared" si="10"/>
        <v>0</v>
      </c>
      <c r="C79" s="1">
        <f t="shared" si="10"/>
        <v>0</v>
      </c>
      <c r="D79" s="1" t="str">
        <f t="shared" si="11"/>
        <v>2019010100</v>
      </c>
      <c r="E79" s="107" t="s">
        <v>252</v>
      </c>
      <c r="F79" s="9" t="s">
        <v>4205</v>
      </c>
      <c r="G79" s="83">
        <f>Evaluation!X63</f>
        <v>102</v>
      </c>
    </row>
    <row r="80" spans="1:7" ht="20.25" customHeight="1" x14ac:dyDescent="0.3">
      <c r="A80" s="1" t="str">
        <f t="shared" si="9"/>
        <v>20190101</v>
      </c>
      <c r="B80" s="1">
        <f t="shared" si="10"/>
        <v>0</v>
      </c>
      <c r="C80" s="1">
        <f t="shared" si="10"/>
        <v>0</v>
      </c>
      <c r="D80" s="1" t="str">
        <f t="shared" si="11"/>
        <v>2019010100</v>
      </c>
      <c r="E80" s="107" t="s">
        <v>252</v>
      </c>
      <c r="F80" s="9" t="s">
        <v>4206</v>
      </c>
      <c r="G80" s="83">
        <f>Evaluation!X66</f>
        <v>103</v>
      </c>
    </row>
    <row r="81" spans="1:7" ht="20.25" customHeight="1" x14ac:dyDescent="0.3">
      <c r="A81" s="1" t="str">
        <f t="shared" si="9"/>
        <v>20190101</v>
      </c>
      <c r="B81" s="1">
        <f t="shared" si="10"/>
        <v>0</v>
      </c>
      <c r="C81" s="1">
        <f t="shared" si="10"/>
        <v>0</v>
      </c>
      <c r="D81" s="1" t="str">
        <f t="shared" si="11"/>
        <v>2019010100</v>
      </c>
      <c r="E81" s="107" t="s">
        <v>252</v>
      </c>
      <c r="F81" s="9" t="s">
        <v>4207</v>
      </c>
      <c r="G81" s="83">
        <f>Evaluation!X69</f>
        <v>104</v>
      </c>
    </row>
    <row r="82" spans="1:7" ht="20.25" customHeight="1" x14ac:dyDescent="0.3">
      <c r="A82" s="1" t="str">
        <f t="shared" si="9"/>
        <v>20190101</v>
      </c>
      <c r="B82" s="1">
        <f t="shared" si="10"/>
        <v>0</v>
      </c>
      <c r="C82" s="1">
        <f t="shared" si="10"/>
        <v>0</v>
      </c>
      <c r="D82" s="1" t="str">
        <f t="shared" si="11"/>
        <v>2019010100</v>
      </c>
      <c r="E82" s="107" t="s">
        <v>252</v>
      </c>
      <c r="F82" s="8" t="s">
        <v>270</v>
      </c>
      <c r="G82" s="83">
        <f>Evaluation!M82</f>
        <v>1</v>
      </c>
    </row>
    <row r="83" spans="1:7" ht="20.25" customHeight="1" x14ac:dyDescent="0.3">
      <c r="A83" s="1" t="str">
        <f t="shared" ref="A83:C83" si="12">A81</f>
        <v>20190101</v>
      </c>
      <c r="B83" s="1">
        <f t="shared" si="12"/>
        <v>0</v>
      </c>
      <c r="C83" s="1">
        <f t="shared" si="12"/>
        <v>0</v>
      </c>
      <c r="D83" s="1" t="str">
        <f>D81</f>
        <v>2019010100</v>
      </c>
      <c r="E83" s="107" t="s">
        <v>252</v>
      </c>
      <c r="F83" s="8" t="s">
        <v>271</v>
      </c>
      <c r="G83" s="83">
        <f>Evaluation!T82</f>
        <v>2</v>
      </c>
    </row>
    <row r="84" spans="1:7" ht="20.25" customHeight="1" x14ac:dyDescent="0.3">
      <c r="A84" s="1" t="str">
        <f t="shared" ref="A84:C84" si="13">A83</f>
        <v>20190101</v>
      </c>
      <c r="B84" s="1">
        <f t="shared" si="13"/>
        <v>0</v>
      </c>
      <c r="C84" s="1">
        <f t="shared" si="13"/>
        <v>0</v>
      </c>
      <c r="D84" s="1" t="str">
        <f t="shared" si="11"/>
        <v>2019010100</v>
      </c>
      <c r="E84" s="107" t="s">
        <v>252</v>
      </c>
      <c r="F84" s="8" t="s">
        <v>272</v>
      </c>
      <c r="G84" s="83">
        <f>Evaluation!AA82</f>
        <v>3</v>
      </c>
    </row>
    <row r="85" spans="1:7" ht="20.25" customHeight="1" x14ac:dyDescent="0.3">
      <c r="A85" s="1" t="str">
        <f t="shared" ref="A85:C85" si="14">A84</f>
        <v>20190101</v>
      </c>
      <c r="B85" s="1">
        <f t="shared" si="14"/>
        <v>0</v>
      </c>
      <c r="C85" s="1">
        <f t="shared" si="14"/>
        <v>0</v>
      </c>
      <c r="D85" s="1" t="str">
        <f t="shared" si="11"/>
        <v>2019010100</v>
      </c>
      <c r="E85" s="107" t="s">
        <v>252</v>
      </c>
      <c r="F85" s="8" t="s">
        <v>272</v>
      </c>
      <c r="G85" s="83">
        <f>Evaluation!AH82</f>
        <v>4</v>
      </c>
    </row>
    <row r="86" spans="1:7" ht="20.25" customHeight="1" x14ac:dyDescent="0.3">
      <c r="A86" s="1" t="str">
        <f t="shared" ref="A86:C86" si="15">A85</f>
        <v>20190101</v>
      </c>
      <c r="B86" s="1">
        <f t="shared" si="15"/>
        <v>0</v>
      </c>
      <c r="C86" s="1">
        <f t="shared" si="15"/>
        <v>0</v>
      </c>
      <c r="D86" s="1" t="str">
        <f t="shared" si="11"/>
        <v>2019010100</v>
      </c>
      <c r="E86" s="107" t="s">
        <v>252</v>
      </c>
      <c r="F86" s="8" t="s">
        <v>273</v>
      </c>
      <c r="G86" s="83">
        <f>Evaluation!AO82</f>
        <v>5</v>
      </c>
    </row>
    <row r="87" spans="1:7" ht="20.25" customHeight="1" x14ac:dyDescent="0.3">
      <c r="A87" s="1" t="str">
        <f t="shared" ref="A87:C87" si="16">A86</f>
        <v>20190101</v>
      </c>
      <c r="B87" s="1">
        <f t="shared" si="16"/>
        <v>0</v>
      </c>
      <c r="C87" s="1">
        <f t="shared" si="16"/>
        <v>0</v>
      </c>
      <c r="D87" s="1" t="str">
        <f t="shared" si="11"/>
        <v>2019010100</v>
      </c>
      <c r="E87" s="1" t="s">
        <v>817</v>
      </c>
      <c r="F87" s="3" t="s">
        <v>817</v>
      </c>
      <c r="G87" s="76" t="str">
        <f>CONCATENATE(G2,G4,G6)</f>
        <v>000</v>
      </c>
    </row>
  </sheetData>
  <autoFilter ref="E1:K1"/>
  <conditionalFormatting sqref="G1:G1048576">
    <cfRule type="cellIs" dxfId="125" priority="15"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T169"/>
  <sheetViews>
    <sheetView showGridLines="0" showRowColHeaders="0" zoomScale="98" zoomScaleNormal="98" workbookViewId="0">
      <pane ySplit="3" topLeftCell="A31" activePane="bottomLeft" state="frozen"/>
      <selection pane="bottomLeft" sqref="A1:AV120"/>
    </sheetView>
  </sheetViews>
  <sheetFormatPr baseColWidth="10" defaultColWidth="2.6640625" defaultRowHeight="12" customHeight="1" x14ac:dyDescent="0.3"/>
  <cols>
    <col min="49" max="49" width="0" style="219" hidden="1" customWidth="1"/>
    <col min="50" max="50" width="12.109375" style="219" hidden="1" customWidth="1"/>
    <col min="51" max="51" width="0" style="219" hidden="1" customWidth="1"/>
    <col min="52" max="52" width="11.33203125" style="219" hidden="1" customWidth="1"/>
    <col min="53" max="57" width="0" style="219" hidden="1" customWidth="1"/>
    <col min="58" max="62" width="2.6640625" style="119"/>
    <col min="63" max="67" width="2.6640625" style="99"/>
    <col min="68" max="280" width="2.6640625" style="97"/>
  </cols>
  <sheetData>
    <row r="1" spans="1:56"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736" t="s">
        <v>250</v>
      </c>
      <c r="AO1" s="737"/>
      <c r="AP1" s="737"/>
      <c r="AQ1" s="737"/>
      <c r="AR1" s="737"/>
      <c r="AS1" s="737"/>
      <c r="AT1" s="737"/>
      <c r="AU1" s="737"/>
      <c r="AV1" s="738"/>
    </row>
    <row r="2" spans="1:56"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739"/>
      <c r="AO2" s="420"/>
      <c r="AP2" s="420"/>
      <c r="AQ2" s="420"/>
      <c r="AR2" s="420"/>
      <c r="AS2" s="420"/>
      <c r="AT2" s="420"/>
      <c r="AU2" s="420"/>
      <c r="AV2" s="740"/>
    </row>
    <row r="3" spans="1:56"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741"/>
      <c r="AO3" s="742"/>
      <c r="AP3" s="742"/>
      <c r="AQ3" s="742"/>
      <c r="AR3" s="742"/>
      <c r="AS3" s="742"/>
      <c r="AT3" s="742"/>
      <c r="AU3" s="742"/>
      <c r="AV3" s="743"/>
    </row>
    <row r="4" spans="1:56" ht="12" customHeight="1" thickTop="1" x14ac:dyDescent="0.3"/>
    <row r="5" spans="1:56" ht="12" customHeight="1" x14ac:dyDescent="0.3">
      <c r="A5" s="390" t="s">
        <v>165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row>
    <row r="6" spans="1:56" ht="12" customHeight="1"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row>
    <row r="7" spans="1:56" ht="12" customHeight="1" thickBot="1" x14ac:dyDescent="0.3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row>
    <row r="8" spans="1:56" ht="12" customHeight="1" x14ac:dyDescent="0.3">
      <c r="B8" s="717" t="str">
        <f>CONCATENATE(Identification!B10)</f>
        <v/>
      </c>
      <c r="C8" s="718"/>
      <c r="D8" s="718"/>
      <c r="E8" s="718"/>
      <c r="F8" s="718"/>
      <c r="G8" s="718"/>
      <c r="H8" s="718"/>
      <c r="I8" s="718"/>
      <c r="J8" s="718"/>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9"/>
    </row>
    <row r="9" spans="1:56" ht="12" customHeight="1" x14ac:dyDescent="0.3">
      <c r="B9" s="720"/>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c r="AT9" s="721"/>
      <c r="AU9" s="722"/>
    </row>
    <row r="10" spans="1:56" ht="12" customHeight="1" x14ac:dyDescent="0.3">
      <c r="B10" s="720"/>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2"/>
    </row>
    <row r="11" spans="1:56" ht="12" customHeight="1" x14ac:dyDescent="0.3">
      <c r="B11" s="720"/>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2"/>
    </row>
    <row r="12" spans="1:56" ht="12" customHeight="1" thickBot="1" x14ac:dyDescent="0.35">
      <c r="B12" s="723"/>
      <c r="C12" s="724"/>
      <c r="D12" s="724"/>
      <c r="E12" s="724"/>
      <c r="F12" s="724"/>
      <c r="G12" s="724"/>
      <c r="H12" s="724"/>
      <c r="I12" s="724"/>
      <c r="J12" s="724"/>
      <c r="K12" s="724"/>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c r="AT12" s="724"/>
      <c r="AU12" s="725"/>
    </row>
    <row r="14" spans="1:56" ht="12" customHeight="1" x14ac:dyDescent="0.3">
      <c r="D14" s="379" t="s">
        <v>805</v>
      </c>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220"/>
      <c r="AX14" s="220"/>
      <c r="AY14" s="220"/>
      <c r="AZ14" s="220"/>
      <c r="BA14" s="220"/>
      <c r="BB14" s="220"/>
      <c r="BC14" s="220"/>
      <c r="BD14" s="220"/>
    </row>
    <row r="15" spans="1:56" ht="12" customHeight="1" x14ac:dyDescent="0.3">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220"/>
      <c r="AX15" s="220"/>
      <c r="AY15" s="220"/>
      <c r="AZ15" s="220"/>
      <c r="BA15" s="220"/>
      <c r="BB15" s="220"/>
      <c r="BC15" s="220"/>
      <c r="BD15" s="220"/>
    </row>
    <row r="17" spans="4:57" ht="12" customHeight="1" x14ac:dyDescent="0.3">
      <c r="D17" s="732"/>
      <c r="E17" s="733"/>
      <c r="F17" s="726" t="s">
        <v>104</v>
      </c>
      <c r="G17" s="726"/>
      <c r="H17" s="726"/>
      <c r="I17" s="726"/>
      <c r="J17" s="726"/>
      <c r="K17" s="726"/>
      <c r="L17" s="726"/>
      <c r="M17" s="726"/>
      <c r="N17" s="726"/>
      <c r="O17" s="726"/>
      <c r="P17" s="726"/>
      <c r="Q17" s="726"/>
      <c r="R17" s="726"/>
      <c r="S17" s="726"/>
      <c r="T17" s="726"/>
      <c r="U17" s="728"/>
      <c r="V17" s="729"/>
      <c r="Z17" s="732"/>
      <c r="AA17" s="733"/>
      <c r="AB17" s="726" t="s">
        <v>807</v>
      </c>
      <c r="AC17" s="726"/>
      <c r="AD17" s="726"/>
      <c r="AE17" s="726"/>
      <c r="AF17" s="726"/>
      <c r="AG17" s="726"/>
      <c r="AH17" s="726"/>
      <c r="AI17" s="726"/>
      <c r="AJ17" s="726"/>
      <c r="AK17" s="726"/>
      <c r="AL17" s="726"/>
      <c r="AM17" s="726"/>
      <c r="AN17" s="726"/>
      <c r="AO17" s="726"/>
      <c r="AP17" s="726"/>
      <c r="AQ17" s="728"/>
      <c r="AR17" s="729"/>
      <c r="AY17" s="749" t="e">
        <f>VLOOKUP(U17,Liste!$A:$B,2,FALSE)</f>
        <v>#N/A</v>
      </c>
      <c r="AZ17" s="749"/>
      <c r="BA17" s="749" t="e">
        <f>VLOOKUP(AQ17,Liste!$A:$B,2,FALSE)</f>
        <v>#N/A</v>
      </c>
      <c r="BB17" s="749"/>
      <c r="BD17" s="749" t="e">
        <f>VLOOKUP(AQ17,Liste!$A:$B,2,FALSE)</f>
        <v>#N/A</v>
      </c>
      <c r="BE17" s="749"/>
    </row>
    <row r="18" spans="4:57" ht="12" customHeight="1" x14ac:dyDescent="0.3">
      <c r="D18" s="734"/>
      <c r="E18" s="735"/>
      <c r="F18" s="727"/>
      <c r="G18" s="727"/>
      <c r="H18" s="727"/>
      <c r="I18" s="727"/>
      <c r="J18" s="727"/>
      <c r="K18" s="727"/>
      <c r="L18" s="727"/>
      <c r="M18" s="727"/>
      <c r="N18" s="727"/>
      <c r="O18" s="727"/>
      <c r="P18" s="727"/>
      <c r="Q18" s="727"/>
      <c r="R18" s="727"/>
      <c r="S18" s="727"/>
      <c r="T18" s="727"/>
      <c r="U18" s="730"/>
      <c r="V18" s="731"/>
      <c r="Z18" s="734"/>
      <c r="AA18" s="735"/>
      <c r="AB18" s="727"/>
      <c r="AC18" s="727"/>
      <c r="AD18" s="727"/>
      <c r="AE18" s="727"/>
      <c r="AF18" s="727"/>
      <c r="AG18" s="727"/>
      <c r="AH18" s="727"/>
      <c r="AI18" s="727"/>
      <c r="AJ18" s="727"/>
      <c r="AK18" s="727"/>
      <c r="AL18" s="727"/>
      <c r="AM18" s="727"/>
      <c r="AN18" s="727"/>
      <c r="AO18" s="727"/>
      <c r="AP18" s="727"/>
      <c r="AQ18" s="730"/>
      <c r="AR18" s="731"/>
      <c r="AY18" s="749"/>
      <c r="AZ18" s="749"/>
      <c r="BA18" s="749"/>
      <c r="BB18" s="749"/>
      <c r="BD18" s="749"/>
      <c r="BE18" s="749"/>
    </row>
    <row r="19" spans="4:57" ht="6.75" customHeight="1" x14ac:dyDescent="0.3"/>
    <row r="20" spans="4:57" ht="12" customHeight="1" x14ac:dyDescent="0.3">
      <c r="D20" s="732"/>
      <c r="E20" s="733"/>
      <c r="F20" s="726" t="s">
        <v>806</v>
      </c>
      <c r="G20" s="726"/>
      <c r="H20" s="726"/>
      <c r="I20" s="726"/>
      <c r="J20" s="726"/>
      <c r="K20" s="726"/>
      <c r="L20" s="726"/>
      <c r="M20" s="726"/>
      <c r="N20" s="726"/>
      <c r="O20" s="726"/>
      <c r="P20" s="726"/>
      <c r="Q20" s="726"/>
      <c r="R20" s="726"/>
      <c r="S20" s="726"/>
      <c r="T20" s="726"/>
      <c r="U20" s="728"/>
      <c r="V20" s="729"/>
      <c r="Z20" s="732"/>
      <c r="AA20" s="733"/>
      <c r="AB20" s="726" t="s">
        <v>808</v>
      </c>
      <c r="AC20" s="726"/>
      <c r="AD20" s="726"/>
      <c r="AE20" s="726"/>
      <c r="AF20" s="726"/>
      <c r="AG20" s="726"/>
      <c r="AH20" s="726"/>
      <c r="AI20" s="726"/>
      <c r="AJ20" s="726"/>
      <c r="AK20" s="726"/>
      <c r="AL20" s="726"/>
      <c r="AM20" s="726"/>
      <c r="AN20" s="726"/>
      <c r="AO20" s="726"/>
      <c r="AP20" s="726"/>
      <c r="AQ20" s="728"/>
      <c r="AR20" s="729"/>
      <c r="AY20" s="749" t="e">
        <f>VLOOKUP(U20,Liste!$A:$B,2,FALSE)</f>
        <v>#N/A</v>
      </c>
      <c r="AZ20" s="749"/>
      <c r="BA20" s="749" t="e">
        <f>VLOOKUP(AQ20,Liste!$A:$B,2,FALSE)</f>
        <v>#N/A</v>
      </c>
      <c r="BB20" s="749"/>
      <c r="BD20" s="749" t="e">
        <f>VLOOKUP(AQ20,Liste!$A:$B,2,FALSE)</f>
        <v>#N/A</v>
      </c>
      <c r="BE20" s="749"/>
    </row>
    <row r="21" spans="4:57" ht="12" customHeight="1" x14ac:dyDescent="0.3">
      <c r="D21" s="734"/>
      <c r="E21" s="735"/>
      <c r="F21" s="727"/>
      <c r="G21" s="727"/>
      <c r="H21" s="727"/>
      <c r="I21" s="727"/>
      <c r="J21" s="727"/>
      <c r="K21" s="727"/>
      <c r="L21" s="727"/>
      <c r="M21" s="727"/>
      <c r="N21" s="727"/>
      <c r="O21" s="727"/>
      <c r="P21" s="727"/>
      <c r="Q21" s="727"/>
      <c r="R21" s="727"/>
      <c r="S21" s="727"/>
      <c r="T21" s="727"/>
      <c r="U21" s="730"/>
      <c r="V21" s="731"/>
      <c r="Z21" s="734"/>
      <c r="AA21" s="735"/>
      <c r="AB21" s="727"/>
      <c r="AC21" s="727"/>
      <c r="AD21" s="727"/>
      <c r="AE21" s="727"/>
      <c r="AF21" s="727"/>
      <c r="AG21" s="727"/>
      <c r="AH21" s="727"/>
      <c r="AI21" s="727"/>
      <c r="AJ21" s="727"/>
      <c r="AK21" s="727"/>
      <c r="AL21" s="727"/>
      <c r="AM21" s="727"/>
      <c r="AN21" s="727"/>
      <c r="AO21" s="727"/>
      <c r="AP21" s="727"/>
      <c r="AQ21" s="730"/>
      <c r="AR21" s="731"/>
      <c r="AY21" s="749"/>
      <c r="AZ21" s="749"/>
      <c r="BA21" s="749"/>
      <c r="BB21" s="749"/>
      <c r="BD21" s="749"/>
      <c r="BE21" s="749"/>
    </row>
    <row r="22" spans="4:57" ht="6.75" customHeight="1" x14ac:dyDescent="0.3"/>
    <row r="23" spans="4:57" ht="12" customHeight="1" x14ac:dyDescent="0.3">
      <c r="D23" s="732"/>
      <c r="E23" s="733"/>
      <c r="F23" s="726" t="s">
        <v>109</v>
      </c>
      <c r="G23" s="726"/>
      <c r="H23" s="726"/>
      <c r="I23" s="726"/>
      <c r="J23" s="726"/>
      <c r="K23" s="726"/>
      <c r="L23" s="726"/>
      <c r="M23" s="726"/>
      <c r="N23" s="726"/>
      <c r="O23" s="726"/>
      <c r="P23" s="726"/>
      <c r="Q23" s="726"/>
      <c r="R23" s="726"/>
      <c r="S23" s="726"/>
      <c r="T23" s="726"/>
      <c r="U23" s="728"/>
      <c r="V23" s="729"/>
      <c r="Z23" s="732"/>
      <c r="AA23" s="733"/>
      <c r="AB23" s="726" t="s">
        <v>130</v>
      </c>
      <c r="AC23" s="726"/>
      <c r="AD23" s="726"/>
      <c r="AE23" s="726"/>
      <c r="AF23" s="726"/>
      <c r="AG23" s="726"/>
      <c r="AH23" s="726"/>
      <c r="AI23" s="726"/>
      <c r="AJ23" s="726"/>
      <c r="AK23" s="726"/>
      <c r="AL23" s="726"/>
      <c r="AM23" s="726"/>
      <c r="AN23" s="726"/>
      <c r="AO23" s="726"/>
      <c r="AP23" s="726"/>
      <c r="AQ23" s="728"/>
      <c r="AR23" s="729"/>
      <c r="AY23" s="749" t="e">
        <f>VLOOKUP(U23,Liste!$A:$B,2,FALSE)</f>
        <v>#N/A</v>
      </c>
      <c r="AZ23" s="749"/>
      <c r="BA23" s="749" t="e">
        <f>VLOOKUP(AQ23,Liste!$A:$B,2,FALSE)</f>
        <v>#N/A</v>
      </c>
      <c r="BB23" s="749"/>
      <c r="BD23" s="749" t="e">
        <f>VLOOKUP(AQ23,Liste!$A:$B,2,FALSE)</f>
        <v>#N/A</v>
      </c>
      <c r="BE23" s="749"/>
    </row>
    <row r="24" spans="4:57" ht="12" customHeight="1" x14ac:dyDescent="0.3">
      <c r="D24" s="734"/>
      <c r="E24" s="735"/>
      <c r="F24" s="727"/>
      <c r="G24" s="727"/>
      <c r="H24" s="727"/>
      <c r="I24" s="727"/>
      <c r="J24" s="727"/>
      <c r="K24" s="727"/>
      <c r="L24" s="727"/>
      <c r="M24" s="727"/>
      <c r="N24" s="727"/>
      <c r="O24" s="727"/>
      <c r="P24" s="727"/>
      <c r="Q24" s="727"/>
      <c r="R24" s="727"/>
      <c r="S24" s="727"/>
      <c r="T24" s="727"/>
      <c r="U24" s="730"/>
      <c r="V24" s="731"/>
      <c r="Z24" s="734"/>
      <c r="AA24" s="735"/>
      <c r="AB24" s="727"/>
      <c r="AC24" s="727"/>
      <c r="AD24" s="727"/>
      <c r="AE24" s="727"/>
      <c r="AF24" s="727"/>
      <c r="AG24" s="727"/>
      <c r="AH24" s="727"/>
      <c r="AI24" s="727"/>
      <c r="AJ24" s="727"/>
      <c r="AK24" s="727"/>
      <c r="AL24" s="727"/>
      <c r="AM24" s="727"/>
      <c r="AN24" s="727"/>
      <c r="AO24" s="727"/>
      <c r="AP24" s="727"/>
      <c r="AQ24" s="730"/>
      <c r="AR24" s="731"/>
      <c r="AY24" s="749"/>
      <c r="AZ24" s="749"/>
      <c r="BA24" s="749"/>
      <c r="BB24" s="749"/>
      <c r="BD24" s="749"/>
      <c r="BE24" s="749"/>
    </row>
    <row r="25" spans="4:57" ht="6.75" customHeight="1" x14ac:dyDescent="0.3"/>
    <row r="26" spans="4:57" ht="12" customHeight="1" x14ac:dyDescent="0.3">
      <c r="D26" s="732"/>
      <c r="E26" s="733"/>
      <c r="F26" s="726" t="s">
        <v>116</v>
      </c>
      <c r="G26" s="726"/>
      <c r="H26" s="726"/>
      <c r="I26" s="726"/>
      <c r="J26" s="726"/>
      <c r="K26" s="726"/>
      <c r="L26" s="726"/>
      <c r="M26" s="726"/>
      <c r="N26" s="726"/>
      <c r="O26" s="726"/>
      <c r="P26" s="726"/>
      <c r="Q26" s="726"/>
      <c r="R26" s="726"/>
      <c r="S26" s="726"/>
      <c r="T26" s="726"/>
      <c r="U26" s="728"/>
      <c r="V26" s="729"/>
      <c r="Z26" s="732"/>
      <c r="AA26" s="733"/>
      <c r="AB26" s="726" t="s">
        <v>112</v>
      </c>
      <c r="AC26" s="726"/>
      <c r="AD26" s="726"/>
      <c r="AE26" s="726"/>
      <c r="AF26" s="726"/>
      <c r="AG26" s="726"/>
      <c r="AH26" s="726"/>
      <c r="AI26" s="726"/>
      <c r="AJ26" s="726"/>
      <c r="AK26" s="726"/>
      <c r="AL26" s="726"/>
      <c r="AM26" s="726"/>
      <c r="AN26" s="726"/>
      <c r="AO26" s="726"/>
      <c r="AP26" s="726"/>
      <c r="AQ26" s="728"/>
      <c r="AR26" s="729"/>
      <c r="AY26" s="749" t="e">
        <f>VLOOKUP(U26,Liste!$A:$B,2,FALSE)</f>
        <v>#N/A</v>
      </c>
      <c r="AZ26" s="749"/>
      <c r="BA26" s="749" t="e">
        <f>VLOOKUP(AQ26,Liste!$A:$B,2,FALSE)</f>
        <v>#N/A</v>
      </c>
      <c r="BB26" s="749"/>
      <c r="BD26" s="749" t="e">
        <f>VLOOKUP(AQ26,Liste!$A:$B,2,FALSE)</f>
        <v>#N/A</v>
      </c>
      <c r="BE26" s="749"/>
    </row>
    <row r="27" spans="4:57" ht="12" customHeight="1" x14ac:dyDescent="0.3">
      <c r="D27" s="734"/>
      <c r="E27" s="735"/>
      <c r="F27" s="727"/>
      <c r="G27" s="727"/>
      <c r="H27" s="727"/>
      <c r="I27" s="727"/>
      <c r="J27" s="727"/>
      <c r="K27" s="727"/>
      <c r="L27" s="727"/>
      <c r="M27" s="727"/>
      <c r="N27" s="727"/>
      <c r="O27" s="727"/>
      <c r="P27" s="727"/>
      <c r="Q27" s="727"/>
      <c r="R27" s="727"/>
      <c r="S27" s="727"/>
      <c r="T27" s="727"/>
      <c r="U27" s="730"/>
      <c r="V27" s="731"/>
      <c r="Z27" s="734"/>
      <c r="AA27" s="735"/>
      <c r="AB27" s="727"/>
      <c r="AC27" s="727"/>
      <c r="AD27" s="727"/>
      <c r="AE27" s="727"/>
      <c r="AF27" s="727"/>
      <c r="AG27" s="727"/>
      <c r="AH27" s="727"/>
      <c r="AI27" s="727"/>
      <c r="AJ27" s="727"/>
      <c r="AK27" s="727"/>
      <c r="AL27" s="727"/>
      <c r="AM27" s="727"/>
      <c r="AN27" s="727"/>
      <c r="AO27" s="727"/>
      <c r="AP27" s="727"/>
      <c r="AQ27" s="730"/>
      <c r="AR27" s="731"/>
      <c r="AY27" s="749"/>
      <c r="AZ27" s="749"/>
      <c r="BA27" s="749"/>
      <c r="BB27" s="749"/>
      <c r="BD27" s="749"/>
      <c r="BE27" s="749"/>
    </row>
    <row r="28" spans="4:57" ht="6.75" customHeight="1" x14ac:dyDescent="0.3"/>
    <row r="29" spans="4:57" ht="12" customHeight="1" x14ac:dyDescent="0.3">
      <c r="D29" s="732"/>
      <c r="E29" s="733"/>
      <c r="F29" s="726" t="s">
        <v>111</v>
      </c>
      <c r="G29" s="726"/>
      <c r="H29" s="726"/>
      <c r="I29" s="726"/>
      <c r="J29" s="726"/>
      <c r="K29" s="726"/>
      <c r="L29" s="726"/>
      <c r="M29" s="726"/>
      <c r="N29" s="726"/>
      <c r="O29" s="726"/>
      <c r="P29" s="726"/>
      <c r="Q29" s="726"/>
      <c r="R29" s="726"/>
      <c r="S29" s="726"/>
      <c r="T29" s="726"/>
      <c r="U29" s="728"/>
      <c r="V29" s="729"/>
      <c r="AY29" s="749" t="e">
        <f>VLOOKUP(U29,Liste!$A:$B,2,FALSE)</f>
        <v>#N/A</v>
      </c>
      <c r="AZ29" s="749"/>
      <c r="BA29" s="749" t="e">
        <f>VLOOKUP(AQ29,Liste!$A:$B,2,FALSE)</f>
        <v>#N/A</v>
      </c>
      <c r="BB29" s="749"/>
      <c r="BD29" s="749"/>
      <c r="BE29" s="749"/>
    </row>
    <row r="30" spans="4:57" ht="12" customHeight="1" x14ac:dyDescent="0.3">
      <c r="D30" s="734"/>
      <c r="E30" s="735"/>
      <c r="F30" s="727"/>
      <c r="G30" s="727"/>
      <c r="H30" s="727"/>
      <c r="I30" s="727"/>
      <c r="J30" s="727"/>
      <c r="K30" s="727"/>
      <c r="L30" s="727"/>
      <c r="M30" s="727"/>
      <c r="N30" s="727"/>
      <c r="O30" s="727"/>
      <c r="P30" s="727"/>
      <c r="Q30" s="727"/>
      <c r="R30" s="727"/>
      <c r="S30" s="727"/>
      <c r="T30" s="727"/>
      <c r="U30" s="730"/>
      <c r="V30" s="731"/>
      <c r="AY30" s="749"/>
      <c r="AZ30" s="749"/>
      <c r="BA30" s="749"/>
      <c r="BB30" s="749"/>
      <c r="BD30" s="749"/>
      <c r="BE30" s="749"/>
    </row>
    <row r="31" spans="4:57" ht="6.75" customHeight="1" x14ac:dyDescent="0.3"/>
    <row r="32" spans="4:57" ht="12" customHeight="1" x14ac:dyDescent="0.3">
      <c r="D32" s="732"/>
      <c r="E32" s="733"/>
      <c r="F32" s="726" t="s">
        <v>110</v>
      </c>
      <c r="G32" s="726"/>
      <c r="H32" s="726"/>
      <c r="I32" s="726"/>
      <c r="J32" s="726"/>
      <c r="K32" s="726"/>
      <c r="L32" s="726"/>
      <c r="M32" s="726"/>
      <c r="N32" s="726"/>
      <c r="O32" s="726"/>
      <c r="P32" s="726"/>
      <c r="Q32" s="726"/>
      <c r="R32" s="726"/>
      <c r="S32" s="726"/>
      <c r="T32" s="726"/>
      <c r="U32" s="728"/>
      <c r="V32" s="729"/>
      <c r="Z32" s="732"/>
      <c r="AA32" s="733"/>
      <c r="AB32" s="504" t="s">
        <v>4195</v>
      </c>
      <c r="AC32" s="504"/>
      <c r="AD32" s="504"/>
      <c r="AE32" s="504"/>
      <c r="AF32" s="504"/>
      <c r="AG32" s="504"/>
      <c r="AH32" s="744"/>
      <c r="AI32" s="726"/>
      <c r="AJ32" s="726"/>
      <c r="AK32" s="726"/>
      <c r="AL32" s="726"/>
      <c r="AM32" s="726"/>
      <c r="AN32" s="726"/>
      <c r="AO32" s="726"/>
      <c r="AP32" s="726"/>
      <c r="AQ32" s="726"/>
      <c r="AR32" s="745"/>
      <c r="AY32" s="749" t="e">
        <f>VLOOKUP(U32,Liste!$A:$B,2,FALSE)</f>
        <v>#N/A</v>
      </c>
      <c r="AZ32" s="749"/>
      <c r="BA32" s="749" t="e">
        <f>VLOOKUP(AQ32,Liste!$A:$B,2,FALSE)</f>
        <v>#N/A</v>
      </c>
      <c r="BB32" s="749"/>
      <c r="BD32" s="749">
        <f>IF(AH32=0,0,1)</f>
        <v>0</v>
      </c>
      <c r="BE32" s="749"/>
    </row>
    <row r="33" spans="1:57" ht="12" customHeight="1" x14ac:dyDescent="0.3">
      <c r="D33" s="734"/>
      <c r="E33" s="735"/>
      <c r="F33" s="727"/>
      <c r="G33" s="727"/>
      <c r="H33" s="727"/>
      <c r="I33" s="727"/>
      <c r="J33" s="727"/>
      <c r="K33" s="727"/>
      <c r="L33" s="727"/>
      <c r="M33" s="727"/>
      <c r="N33" s="727"/>
      <c r="O33" s="727"/>
      <c r="P33" s="727"/>
      <c r="Q33" s="727"/>
      <c r="R33" s="727"/>
      <c r="S33" s="727"/>
      <c r="T33" s="727"/>
      <c r="U33" s="730"/>
      <c r="V33" s="731"/>
      <c r="Z33" s="734"/>
      <c r="AA33" s="735"/>
      <c r="AB33" s="507"/>
      <c r="AC33" s="507"/>
      <c r="AD33" s="507"/>
      <c r="AE33" s="507"/>
      <c r="AF33" s="507"/>
      <c r="AG33" s="507"/>
      <c r="AH33" s="746"/>
      <c r="AI33" s="727"/>
      <c r="AJ33" s="727"/>
      <c r="AK33" s="727"/>
      <c r="AL33" s="727"/>
      <c r="AM33" s="727"/>
      <c r="AN33" s="727"/>
      <c r="AO33" s="727"/>
      <c r="AP33" s="727"/>
      <c r="AQ33" s="727"/>
      <c r="AR33" s="747"/>
      <c r="AY33" s="749"/>
      <c r="AZ33" s="749"/>
      <c r="BA33" s="749"/>
      <c r="BB33" s="749"/>
      <c r="BD33" s="749"/>
      <c r="BE33" s="749"/>
    </row>
    <row r="34" spans="1:57" ht="6.75" customHeight="1" x14ac:dyDescent="0.3">
      <c r="Z34" s="163"/>
      <c r="AA34" s="163"/>
      <c r="AB34" s="163"/>
      <c r="AC34" s="163"/>
      <c r="AD34" s="163"/>
      <c r="AE34" s="163"/>
      <c r="AF34" s="163"/>
      <c r="AG34" s="163"/>
      <c r="AH34" s="163"/>
      <c r="AI34" s="163"/>
      <c r="AJ34" s="163"/>
      <c r="AK34" s="163"/>
      <c r="AL34" s="163"/>
      <c r="AM34" s="163"/>
      <c r="AN34" s="163"/>
      <c r="AO34" s="163"/>
      <c r="AP34" s="163"/>
      <c r="AQ34" s="163"/>
      <c r="AR34" s="163"/>
    </row>
    <row r="35" spans="1:57" ht="12" customHeight="1" x14ac:dyDescent="0.3">
      <c r="D35" s="748"/>
      <c r="E35" s="748"/>
      <c r="F35" s="751"/>
      <c r="G35" s="751"/>
      <c r="H35" s="751"/>
      <c r="I35" s="751"/>
      <c r="J35" s="751"/>
      <c r="K35" s="751"/>
      <c r="L35" s="751"/>
      <c r="M35" s="751"/>
      <c r="N35" s="751"/>
      <c r="O35" s="751"/>
      <c r="P35" s="751"/>
      <c r="Q35" s="751"/>
      <c r="R35" s="751"/>
      <c r="S35" s="751"/>
      <c r="T35" s="751"/>
      <c r="U35" s="477"/>
      <c r="V35" s="477"/>
      <c r="Z35" s="752"/>
      <c r="AA35" s="752"/>
      <c r="AB35" s="163"/>
      <c r="AC35" s="163"/>
      <c r="AD35" s="163"/>
      <c r="AE35" s="163"/>
      <c r="AF35" s="163"/>
      <c r="AG35" s="163"/>
      <c r="AH35" s="163"/>
      <c r="AI35" s="163"/>
      <c r="AJ35" s="163"/>
      <c r="AK35" s="163"/>
      <c r="AL35" s="163"/>
      <c r="AM35" s="163"/>
      <c r="AN35" s="163"/>
      <c r="AO35" s="163"/>
      <c r="AP35" s="163"/>
      <c r="AQ35" s="750"/>
      <c r="AR35" s="750"/>
      <c r="AY35" s="749"/>
      <c r="AZ35" s="749"/>
      <c r="BA35" s="749" t="e">
        <f>VLOOKUP(AQ35,Liste!$A:$B,2,FALSE)</f>
        <v>#N/A</v>
      </c>
      <c r="BB35" s="749"/>
    </row>
    <row r="36" spans="1:57" ht="12" customHeight="1" x14ac:dyDescent="0.3">
      <c r="D36" s="748"/>
      <c r="E36" s="748"/>
      <c r="F36" s="751"/>
      <c r="G36" s="751"/>
      <c r="H36" s="751"/>
      <c r="I36" s="751"/>
      <c r="J36" s="751"/>
      <c r="K36" s="751"/>
      <c r="L36" s="751"/>
      <c r="M36" s="751"/>
      <c r="N36" s="751"/>
      <c r="O36" s="751"/>
      <c r="P36" s="751"/>
      <c r="Q36" s="751"/>
      <c r="R36" s="751"/>
      <c r="S36" s="751"/>
      <c r="T36" s="751"/>
      <c r="U36" s="477"/>
      <c r="V36" s="477"/>
      <c r="Z36" s="752"/>
      <c r="AA36" s="752"/>
      <c r="AB36" s="163"/>
      <c r="AC36" s="163"/>
      <c r="AD36" s="163"/>
      <c r="AE36" s="163"/>
      <c r="AF36" s="163"/>
      <c r="AG36" s="163"/>
      <c r="AH36" s="163"/>
      <c r="AI36" s="163"/>
      <c r="AJ36" s="163"/>
      <c r="AK36" s="163"/>
      <c r="AL36" s="163"/>
      <c r="AM36" s="163"/>
      <c r="AN36" s="163"/>
      <c r="AO36" s="163"/>
      <c r="AP36" s="163"/>
      <c r="AQ36" s="750"/>
      <c r="AR36" s="750"/>
      <c r="AY36" s="749"/>
      <c r="AZ36" s="749"/>
      <c r="BA36" s="749"/>
      <c r="BB36" s="749"/>
    </row>
    <row r="37" spans="1:57" ht="6.75" customHeight="1" x14ac:dyDescent="0.3">
      <c r="D37" s="116"/>
      <c r="E37" s="116"/>
      <c r="F37" s="116"/>
      <c r="G37" s="116"/>
      <c r="H37" s="116"/>
      <c r="I37" s="116"/>
      <c r="J37" s="116"/>
      <c r="K37" s="116"/>
      <c r="L37" s="116"/>
      <c r="M37" s="116"/>
      <c r="N37" s="116"/>
      <c r="O37" s="116"/>
      <c r="P37" s="116"/>
      <c r="Q37" s="116"/>
      <c r="R37" s="116"/>
      <c r="S37" s="116"/>
      <c r="T37" s="116"/>
      <c r="U37" s="116"/>
      <c r="V37" s="116"/>
      <c r="Z37" s="163"/>
      <c r="AA37" s="163"/>
      <c r="AB37" s="163"/>
      <c r="AC37" s="163"/>
      <c r="AD37" s="163"/>
      <c r="AE37" s="163"/>
      <c r="AF37" s="163"/>
      <c r="AG37" s="163"/>
      <c r="AH37" s="163"/>
      <c r="AI37" s="163"/>
      <c r="AJ37" s="163"/>
      <c r="AK37" s="163"/>
      <c r="AL37" s="163"/>
      <c r="AM37" s="163"/>
      <c r="AN37" s="163"/>
      <c r="AO37" s="163"/>
      <c r="AP37" s="163"/>
      <c r="AQ37" s="163"/>
      <c r="AR37" s="163"/>
    </row>
    <row r="38" spans="1:57" ht="12" customHeight="1" x14ac:dyDescent="0.3">
      <c r="D38" s="748"/>
      <c r="E38" s="748"/>
      <c r="F38" s="751"/>
      <c r="G38" s="751"/>
      <c r="H38" s="751"/>
      <c r="I38" s="751"/>
      <c r="J38" s="751"/>
      <c r="K38" s="751"/>
      <c r="L38" s="751"/>
      <c r="M38" s="751"/>
      <c r="N38" s="751"/>
      <c r="O38" s="751"/>
      <c r="P38" s="751"/>
      <c r="Q38" s="751"/>
      <c r="R38" s="751"/>
      <c r="S38" s="751"/>
      <c r="T38" s="751"/>
      <c r="U38" s="477"/>
      <c r="V38" s="477"/>
      <c r="Z38" s="752"/>
      <c r="AA38" s="752"/>
      <c r="AB38" s="163"/>
      <c r="AC38" s="163"/>
      <c r="AD38" s="163"/>
      <c r="AE38" s="163"/>
      <c r="AF38" s="163"/>
      <c r="AG38" s="163"/>
      <c r="AH38" s="163"/>
      <c r="AI38" s="163"/>
      <c r="AJ38" s="163"/>
      <c r="AK38" s="163"/>
      <c r="AL38" s="163"/>
      <c r="AM38" s="163"/>
      <c r="AN38" s="163"/>
      <c r="AO38" s="163"/>
      <c r="AP38" s="163"/>
      <c r="AQ38" s="750"/>
      <c r="AR38" s="750"/>
      <c r="AY38" s="749"/>
      <c r="AZ38" s="749"/>
      <c r="BA38" s="749" t="e">
        <f>VLOOKUP(AQ38,Liste!$A:$B,2,FALSE)</f>
        <v>#N/A</v>
      </c>
      <c r="BB38" s="749"/>
    </row>
    <row r="39" spans="1:57" ht="12" customHeight="1" x14ac:dyDescent="0.3">
      <c r="D39" s="748"/>
      <c r="E39" s="748"/>
      <c r="F39" s="751"/>
      <c r="G39" s="751"/>
      <c r="H39" s="751"/>
      <c r="I39" s="751"/>
      <c r="J39" s="751"/>
      <c r="K39" s="751"/>
      <c r="L39" s="751"/>
      <c r="M39" s="751"/>
      <c r="N39" s="751"/>
      <c r="O39" s="751"/>
      <c r="P39" s="751"/>
      <c r="Q39" s="751"/>
      <c r="R39" s="751"/>
      <c r="S39" s="751"/>
      <c r="T39" s="751"/>
      <c r="U39" s="477"/>
      <c r="V39" s="477"/>
      <c r="Z39" s="752"/>
      <c r="AA39" s="752"/>
      <c r="AB39" s="163"/>
      <c r="AC39" s="163"/>
      <c r="AD39" s="163"/>
      <c r="AE39" s="163"/>
      <c r="AF39" s="163"/>
      <c r="AG39" s="163"/>
      <c r="AH39" s="163"/>
      <c r="AI39" s="163"/>
      <c r="AJ39" s="163"/>
      <c r="AK39" s="163"/>
      <c r="AL39" s="163"/>
      <c r="AM39" s="163"/>
      <c r="AN39" s="163"/>
      <c r="AO39" s="163"/>
      <c r="AP39" s="163"/>
      <c r="AQ39" s="750"/>
      <c r="AR39" s="750"/>
      <c r="AY39" s="749"/>
      <c r="AZ39" s="749"/>
      <c r="BA39" s="749"/>
      <c r="BB39" s="749"/>
    </row>
    <row r="41" spans="1:57" ht="12" customHeight="1" x14ac:dyDescent="0.3">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row>
    <row r="43" spans="1:57" ht="12" customHeight="1" x14ac:dyDescent="0.3">
      <c r="A43" s="396" t="s">
        <v>209</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row>
    <row r="44" spans="1:57" ht="12" customHeight="1" x14ac:dyDescent="0.3">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row>
    <row r="45" spans="1:57" ht="12" customHeight="1" thickBot="1" x14ac:dyDescent="0.35">
      <c r="A45" s="164"/>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row>
    <row r="46" spans="1:57" ht="12" customHeight="1" thickTop="1" x14ac:dyDescent="0.3">
      <c r="A46" s="378"/>
      <c r="B46" s="378"/>
      <c r="C46" s="378"/>
      <c r="D46" s="379" t="str">
        <f>D1</f>
        <v>Appel à projets commun 2019</v>
      </c>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736" t="s">
        <v>250</v>
      </c>
      <c r="AO46" s="737"/>
      <c r="AP46" s="737"/>
      <c r="AQ46" s="737"/>
      <c r="AR46" s="737"/>
      <c r="AS46" s="737"/>
      <c r="AT46" s="737"/>
      <c r="AU46" s="737"/>
      <c r="AV46" s="738"/>
    </row>
    <row r="47" spans="1:57" ht="12" customHeight="1" x14ac:dyDescent="0.3">
      <c r="A47" s="378"/>
      <c r="B47" s="378"/>
      <c r="C47" s="378"/>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739"/>
      <c r="AO47" s="420"/>
      <c r="AP47" s="420"/>
      <c r="AQ47" s="420"/>
      <c r="AR47" s="420"/>
      <c r="AS47" s="420"/>
      <c r="AT47" s="420"/>
      <c r="AU47" s="420"/>
      <c r="AV47" s="740"/>
    </row>
    <row r="48" spans="1:57" ht="12" customHeight="1" thickBot="1" x14ac:dyDescent="0.35">
      <c r="A48" s="378"/>
      <c r="B48" s="378"/>
      <c r="C48" s="378"/>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741"/>
      <c r="AO48" s="742"/>
      <c r="AP48" s="742"/>
      <c r="AQ48" s="742"/>
      <c r="AR48" s="742"/>
      <c r="AS48" s="742"/>
      <c r="AT48" s="742"/>
      <c r="AU48" s="742"/>
      <c r="AV48" s="743"/>
    </row>
    <row r="49" spans="3:56" ht="12" customHeight="1" thickTop="1" x14ac:dyDescent="0.3"/>
    <row r="50" spans="3:56" ht="12" customHeight="1" thickBot="1" x14ac:dyDescent="0.35"/>
    <row r="51" spans="3:56" ht="16.5" customHeight="1" x14ac:dyDescent="0.3">
      <c r="D51" s="379" t="s">
        <v>210</v>
      </c>
      <c r="E51" s="379"/>
      <c r="F51" s="379"/>
      <c r="G51" s="379"/>
      <c r="H51" s="379"/>
      <c r="I51" s="379"/>
      <c r="J51" s="379"/>
      <c r="K51" s="379"/>
      <c r="L51" s="379"/>
      <c r="M51" s="379"/>
      <c r="N51" s="379"/>
      <c r="O51" s="379"/>
      <c r="P51" s="379"/>
      <c r="Q51" s="77"/>
      <c r="R51" s="77"/>
      <c r="S51" s="604" t="s">
        <v>29</v>
      </c>
      <c r="T51" s="605"/>
      <c r="U51" s="605"/>
      <c r="V51" s="605"/>
      <c r="W51" s="605"/>
      <c r="X51" s="606"/>
      <c r="Y51" s="77"/>
      <c r="Z51" s="477"/>
      <c r="AA51" s="477"/>
      <c r="AB51" s="77"/>
      <c r="AC51" s="604" t="s">
        <v>211</v>
      </c>
      <c r="AD51" s="605"/>
      <c r="AE51" s="605"/>
      <c r="AF51" s="605"/>
      <c r="AG51" s="605"/>
      <c r="AH51" s="606"/>
      <c r="AI51" s="77"/>
      <c r="AJ51" s="477"/>
      <c r="AK51" s="477"/>
      <c r="AL51" s="77"/>
      <c r="AM51" s="604" t="s">
        <v>31</v>
      </c>
      <c r="AN51" s="605"/>
      <c r="AO51" s="605"/>
      <c r="AP51" s="605"/>
      <c r="AQ51" s="605"/>
      <c r="AR51" s="606"/>
      <c r="AS51" s="77"/>
      <c r="AT51" s="477"/>
      <c r="AU51" s="477"/>
      <c r="AX51" s="749" t="e">
        <f>VLOOKUP(Z51,Liste!$A:$B,2,FALSE)</f>
        <v>#N/A</v>
      </c>
      <c r="AY51" s="749"/>
      <c r="AZ51" s="749" t="e">
        <f>VLOOKUP(AJ51,Liste!$A:$B,2,FALSE)</f>
        <v>#N/A</v>
      </c>
      <c r="BA51" s="749"/>
      <c r="BB51" s="749" t="e">
        <f>VLOOKUP(AT51,Liste!$A:$B,2,FALSE)</f>
        <v>#N/A</v>
      </c>
      <c r="BC51" s="749"/>
      <c r="BD51" s="220"/>
    </row>
    <row r="52" spans="3:56" ht="16.5" customHeight="1" thickBot="1" x14ac:dyDescent="0.35">
      <c r="D52" s="379"/>
      <c r="E52" s="379"/>
      <c r="F52" s="379"/>
      <c r="G52" s="379"/>
      <c r="H52" s="379"/>
      <c r="I52" s="379"/>
      <c r="J52" s="379"/>
      <c r="K52" s="379"/>
      <c r="L52" s="379"/>
      <c r="M52" s="379"/>
      <c r="N52" s="379"/>
      <c r="O52" s="379"/>
      <c r="P52" s="379"/>
      <c r="Q52" s="77"/>
      <c r="R52" s="77"/>
      <c r="S52" s="607"/>
      <c r="T52" s="608"/>
      <c r="U52" s="608"/>
      <c r="V52" s="608"/>
      <c r="W52" s="608"/>
      <c r="X52" s="609"/>
      <c r="Y52" s="77"/>
      <c r="Z52" s="477"/>
      <c r="AA52" s="477"/>
      <c r="AB52" s="77"/>
      <c r="AC52" s="607"/>
      <c r="AD52" s="608"/>
      <c r="AE52" s="608"/>
      <c r="AF52" s="608"/>
      <c r="AG52" s="608"/>
      <c r="AH52" s="609"/>
      <c r="AI52" s="77"/>
      <c r="AJ52" s="477"/>
      <c r="AK52" s="477"/>
      <c r="AL52" s="77"/>
      <c r="AM52" s="607"/>
      <c r="AN52" s="608"/>
      <c r="AO52" s="608"/>
      <c r="AP52" s="608"/>
      <c r="AQ52" s="608"/>
      <c r="AR52" s="609"/>
      <c r="AS52" s="77"/>
      <c r="AT52" s="477"/>
      <c r="AU52" s="477"/>
      <c r="AX52" s="749"/>
      <c r="AY52" s="749"/>
      <c r="AZ52" s="749"/>
      <c r="BA52" s="749"/>
      <c r="BB52" s="749"/>
      <c r="BC52" s="749"/>
      <c r="BD52" s="220"/>
    </row>
    <row r="54" spans="3:56" ht="12" customHeight="1" x14ac:dyDescent="0.3">
      <c r="D54" s="379" t="s">
        <v>218</v>
      </c>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220"/>
      <c r="AX54" s="220"/>
      <c r="AY54" s="220"/>
      <c r="AZ54" s="220"/>
      <c r="BA54" s="220"/>
      <c r="BB54" s="220"/>
      <c r="BC54" s="220"/>
      <c r="BD54" s="220"/>
    </row>
    <row r="55" spans="3:56" ht="12" customHeight="1" x14ac:dyDescent="0.3">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220"/>
      <c r="AX55" s="220"/>
      <c r="AY55" s="220"/>
      <c r="AZ55" s="220"/>
      <c r="BA55" s="220"/>
      <c r="BB55" s="220"/>
      <c r="BC55" s="220"/>
      <c r="BD55" s="220"/>
    </row>
    <row r="56" spans="3:56" ht="12" customHeight="1" thickBot="1" x14ac:dyDescent="0.35"/>
    <row r="57" spans="3:56" ht="12" customHeight="1" x14ac:dyDescent="0.3">
      <c r="C57" s="545"/>
      <c r="D57" s="546"/>
      <c r="E57" s="546"/>
      <c r="F57" s="546"/>
      <c r="G57" s="546"/>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7"/>
    </row>
    <row r="58" spans="3:56" ht="12" customHeight="1" x14ac:dyDescent="0.3">
      <c r="C58" s="548"/>
      <c r="D58" s="549"/>
      <c r="E58" s="549"/>
      <c r="F58" s="549"/>
      <c r="G58" s="549"/>
      <c r="H58" s="549"/>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50"/>
    </row>
    <row r="59" spans="3:56" ht="12" customHeight="1" x14ac:dyDescent="0.3">
      <c r="C59" s="548"/>
      <c r="D59" s="549"/>
      <c r="E59" s="549"/>
      <c r="F59" s="549"/>
      <c r="G59" s="549"/>
      <c r="H59" s="549"/>
      <c r="I59" s="549"/>
      <c r="J59" s="549"/>
      <c r="K59" s="549"/>
      <c r="L59" s="549"/>
      <c r="M59" s="549"/>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50"/>
    </row>
    <row r="60" spans="3:56" ht="12" customHeight="1" x14ac:dyDescent="0.3">
      <c r="C60" s="548"/>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50"/>
    </row>
    <row r="61" spans="3:56" ht="12" customHeight="1" x14ac:dyDescent="0.3">
      <c r="C61" s="548"/>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50"/>
    </row>
    <row r="62" spans="3:56" ht="12" customHeight="1" x14ac:dyDescent="0.3">
      <c r="C62" s="548"/>
      <c r="D62" s="549"/>
      <c r="E62" s="549"/>
      <c r="F62" s="549"/>
      <c r="G62" s="549"/>
      <c r="H62" s="549"/>
      <c r="I62" s="549"/>
      <c r="J62" s="549"/>
      <c r="K62" s="549"/>
      <c r="L62" s="549"/>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50"/>
    </row>
    <row r="63" spans="3:56" ht="12" customHeight="1" x14ac:dyDescent="0.3">
      <c r="C63" s="548"/>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50"/>
    </row>
    <row r="64" spans="3:56" ht="12" customHeight="1" x14ac:dyDescent="0.3">
      <c r="C64" s="548"/>
      <c r="D64" s="549"/>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50"/>
    </row>
    <row r="65" spans="3:47" ht="12" customHeight="1" x14ac:dyDescent="0.3">
      <c r="C65" s="548"/>
      <c r="D65" s="549"/>
      <c r="E65" s="549"/>
      <c r="F65" s="549"/>
      <c r="G65" s="549"/>
      <c r="H65" s="549"/>
      <c r="I65" s="549"/>
      <c r="J65" s="549"/>
      <c r="K65" s="549"/>
      <c r="L65" s="549"/>
      <c r="M65" s="549"/>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50"/>
    </row>
    <row r="66" spans="3:47" ht="12" customHeight="1" x14ac:dyDescent="0.3">
      <c r="C66" s="548"/>
      <c r="D66" s="549"/>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50"/>
    </row>
    <row r="67" spans="3:47" ht="12" customHeight="1" x14ac:dyDescent="0.3">
      <c r="C67" s="548"/>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50"/>
    </row>
    <row r="68" spans="3:47" ht="12" customHeight="1" x14ac:dyDescent="0.3">
      <c r="C68" s="548"/>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50"/>
    </row>
    <row r="69" spans="3:47" ht="12" customHeight="1" x14ac:dyDescent="0.3">
      <c r="C69" s="548"/>
      <c r="D69" s="549"/>
      <c r="E69" s="549"/>
      <c r="F69" s="549"/>
      <c r="G69" s="549"/>
      <c r="H69" s="549"/>
      <c r="I69" s="549"/>
      <c r="J69" s="549"/>
      <c r="K69" s="549"/>
      <c r="L69" s="549"/>
      <c r="M69" s="549"/>
      <c r="N69" s="549"/>
      <c r="O69" s="549"/>
      <c r="P69" s="549"/>
      <c r="Q69" s="549"/>
      <c r="R69" s="549"/>
      <c r="S69" s="549"/>
      <c r="T69" s="549"/>
      <c r="U69" s="549"/>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50"/>
    </row>
    <row r="70" spans="3:47" ht="12" customHeight="1" x14ac:dyDescent="0.3">
      <c r="C70" s="548"/>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50"/>
    </row>
    <row r="71" spans="3:47" ht="12" customHeight="1" x14ac:dyDescent="0.3">
      <c r="C71" s="548"/>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49"/>
      <c r="AB71" s="549"/>
      <c r="AC71" s="549"/>
      <c r="AD71" s="549"/>
      <c r="AE71" s="549"/>
      <c r="AF71" s="549"/>
      <c r="AG71" s="549"/>
      <c r="AH71" s="549"/>
      <c r="AI71" s="549"/>
      <c r="AJ71" s="549"/>
      <c r="AK71" s="549"/>
      <c r="AL71" s="549"/>
      <c r="AM71" s="549"/>
      <c r="AN71" s="549"/>
      <c r="AO71" s="549"/>
      <c r="AP71" s="549"/>
      <c r="AQ71" s="549"/>
      <c r="AR71" s="549"/>
      <c r="AS71" s="549"/>
      <c r="AT71" s="549"/>
      <c r="AU71" s="550"/>
    </row>
    <row r="72" spans="3:47" ht="12" customHeight="1" x14ac:dyDescent="0.3">
      <c r="C72" s="548"/>
      <c r="D72" s="549"/>
      <c r="E72" s="549"/>
      <c r="F72" s="549"/>
      <c r="G72" s="549"/>
      <c r="H72" s="549"/>
      <c r="I72" s="549"/>
      <c r="J72" s="549"/>
      <c r="K72" s="549"/>
      <c r="L72" s="549"/>
      <c r="M72" s="549"/>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50"/>
    </row>
    <row r="73" spans="3:47" ht="12" customHeight="1" x14ac:dyDescent="0.3">
      <c r="C73" s="548"/>
      <c r="D73" s="549"/>
      <c r="E73" s="549"/>
      <c r="F73" s="549"/>
      <c r="G73" s="549"/>
      <c r="H73" s="549"/>
      <c r="I73" s="549"/>
      <c r="J73" s="549"/>
      <c r="K73" s="549"/>
      <c r="L73" s="549"/>
      <c r="M73" s="549"/>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50"/>
    </row>
    <row r="74" spans="3:47" ht="12" customHeight="1" x14ac:dyDescent="0.3">
      <c r="C74" s="548"/>
      <c r="D74" s="549"/>
      <c r="E74" s="549"/>
      <c r="F74" s="549"/>
      <c r="G74" s="549"/>
      <c r="H74" s="549"/>
      <c r="I74" s="549"/>
      <c r="J74" s="549"/>
      <c r="K74" s="549"/>
      <c r="L74" s="549"/>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50"/>
    </row>
    <row r="75" spans="3:47" ht="12" customHeight="1" x14ac:dyDescent="0.3">
      <c r="C75" s="548"/>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50"/>
    </row>
    <row r="76" spans="3:47" ht="12" customHeight="1" x14ac:dyDescent="0.3">
      <c r="C76" s="548"/>
      <c r="D76" s="549"/>
      <c r="E76" s="549"/>
      <c r="F76" s="549"/>
      <c r="G76" s="549"/>
      <c r="H76" s="549"/>
      <c r="I76" s="549"/>
      <c r="J76" s="549"/>
      <c r="K76" s="549"/>
      <c r="L76" s="549"/>
      <c r="M76" s="549"/>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50"/>
    </row>
    <row r="77" spans="3:47" ht="12" customHeight="1" x14ac:dyDescent="0.3">
      <c r="C77" s="548"/>
      <c r="D77" s="549"/>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50"/>
    </row>
    <row r="78" spans="3:47" ht="12" customHeight="1" x14ac:dyDescent="0.3">
      <c r="C78" s="548"/>
      <c r="D78" s="549"/>
      <c r="E78" s="549"/>
      <c r="F78" s="549"/>
      <c r="G78" s="549"/>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50"/>
    </row>
    <row r="79" spans="3:47" ht="12" customHeight="1" x14ac:dyDescent="0.3">
      <c r="C79" s="548"/>
      <c r="D79" s="549"/>
      <c r="E79" s="549"/>
      <c r="F79" s="549"/>
      <c r="G79" s="549"/>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50"/>
    </row>
    <row r="80" spans="3:47" ht="12" customHeight="1" x14ac:dyDescent="0.3">
      <c r="C80" s="548"/>
      <c r="D80" s="549"/>
      <c r="E80" s="549"/>
      <c r="F80" s="549"/>
      <c r="G80" s="549"/>
      <c r="H80" s="549"/>
      <c r="I80" s="549"/>
      <c r="J80" s="549"/>
      <c r="K80" s="549"/>
      <c r="L80" s="549"/>
      <c r="M80" s="549"/>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50"/>
    </row>
    <row r="81" spans="1:57" ht="12" customHeight="1" thickBot="1" x14ac:dyDescent="0.35">
      <c r="C81" s="551"/>
      <c r="D81" s="552"/>
      <c r="E81" s="552"/>
      <c r="F81" s="552"/>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c r="AD81" s="552"/>
      <c r="AE81" s="552"/>
      <c r="AF81" s="552"/>
      <c r="AG81" s="552"/>
      <c r="AH81" s="552"/>
      <c r="AI81" s="552"/>
      <c r="AJ81" s="552"/>
      <c r="AK81" s="552"/>
      <c r="AL81" s="552"/>
      <c r="AM81" s="552"/>
      <c r="AN81" s="552"/>
      <c r="AO81" s="552"/>
      <c r="AP81" s="552"/>
      <c r="AQ81" s="552"/>
      <c r="AR81" s="552"/>
      <c r="AS81" s="552"/>
      <c r="AT81" s="552"/>
      <c r="AU81" s="553"/>
    </row>
    <row r="82" spans="1:57" ht="12" customHeight="1" x14ac:dyDescent="0.3">
      <c r="A82" s="396" t="s">
        <v>219</v>
      </c>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row>
    <row r="83" spans="1:57" ht="12" customHeight="1" thickBot="1" x14ac:dyDescent="0.35"/>
    <row r="84" spans="1:57" ht="12" customHeight="1" thickTop="1" x14ac:dyDescent="0.3">
      <c r="A84" s="378"/>
      <c r="B84" s="378"/>
      <c r="C84" s="378"/>
      <c r="D84" s="379" t="str">
        <f>D1</f>
        <v>Appel à projets commun 2019</v>
      </c>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736" t="s">
        <v>250</v>
      </c>
      <c r="AO84" s="737"/>
      <c r="AP84" s="737"/>
      <c r="AQ84" s="737"/>
      <c r="AR84" s="737"/>
      <c r="AS84" s="737"/>
      <c r="AT84" s="737"/>
      <c r="AU84" s="737"/>
      <c r="AV84" s="738"/>
    </row>
    <row r="85" spans="1:57" ht="12" customHeight="1" x14ac:dyDescent="0.3">
      <c r="A85" s="378"/>
      <c r="B85" s="378"/>
      <c r="C85" s="378"/>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739"/>
      <c r="AO85" s="420"/>
      <c r="AP85" s="420"/>
      <c r="AQ85" s="420"/>
      <c r="AR85" s="420"/>
      <c r="AS85" s="420"/>
      <c r="AT85" s="420"/>
      <c r="AU85" s="420"/>
      <c r="AV85" s="740"/>
    </row>
    <row r="86" spans="1:57" ht="12" customHeight="1" thickBot="1" x14ac:dyDescent="0.35">
      <c r="A86" s="378"/>
      <c r="B86" s="378"/>
      <c r="C86" s="378"/>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741"/>
      <c r="AO86" s="742"/>
      <c r="AP86" s="742"/>
      <c r="AQ86" s="742"/>
      <c r="AR86" s="742"/>
      <c r="AS86" s="742"/>
      <c r="AT86" s="742"/>
      <c r="AU86" s="742"/>
      <c r="AV86" s="743"/>
    </row>
    <row r="87" spans="1:57" ht="16.5" customHeight="1" thickTop="1" x14ac:dyDescent="0.3">
      <c r="D87" s="379" t="s">
        <v>126</v>
      </c>
      <c r="E87" s="379"/>
      <c r="F87" s="379"/>
      <c r="G87" s="379"/>
      <c r="H87" s="379"/>
      <c r="I87" s="379"/>
      <c r="J87" s="379"/>
      <c r="K87" s="379"/>
      <c r="L87" s="379"/>
      <c r="M87" s="379"/>
      <c r="N87" s="379"/>
      <c r="O87" s="379"/>
      <c r="P87" s="379"/>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220"/>
      <c r="AX87" s="220"/>
      <c r="AY87" s="220"/>
      <c r="AZ87" s="220"/>
      <c r="BA87" s="220"/>
      <c r="BB87" s="220"/>
      <c r="BC87" s="220"/>
      <c r="BD87" s="220"/>
      <c r="BE87" s="220"/>
    </row>
    <row r="88" spans="1:57" ht="16.5" customHeight="1" thickTop="1" thickBot="1" x14ac:dyDescent="0.35">
      <c r="D88" s="379"/>
      <c r="E88" s="379"/>
      <c r="F88" s="379"/>
      <c r="G88" s="379"/>
      <c r="H88" s="379"/>
      <c r="I88" s="379"/>
      <c r="J88" s="379"/>
      <c r="K88" s="379"/>
      <c r="L88" s="379"/>
      <c r="M88" s="379"/>
      <c r="N88" s="379"/>
      <c r="O88" s="379"/>
      <c r="P88" s="379"/>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220"/>
      <c r="AX88" s="220"/>
      <c r="AY88" s="220"/>
      <c r="AZ88" s="220"/>
      <c r="BA88" s="220"/>
      <c r="BB88" s="220"/>
      <c r="BC88" s="220"/>
      <c r="BD88" s="220"/>
      <c r="BE88" s="220"/>
    </row>
    <row r="89" spans="1:57" ht="10.95" customHeight="1" x14ac:dyDescent="0.3">
      <c r="C89" s="545"/>
      <c r="D89" s="546"/>
      <c r="E89" s="546"/>
      <c r="F89" s="546"/>
      <c r="G89" s="546"/>
      <c r="H89" s="546"/>
      <c r="I89" s="546"/>
      <c r="J89" s="546"/>
      <c r="K89" s="546"/>
      <c r="L89" s="546"/>
      <c r="M89" s="546"/>
      <c r="N89" s="546"/>
      <c r="O89" s="546"/>
      <c r="P89" s="546"/>
      <c r="Q89" s="546"/>
      <c r="R89" s="546"/>
      <c r="S89" s="546"/>
      <c r="T89" s="546"/>
      <c r="U89" s="546"/>
      <c r="V89" s="546"/>
      <c r="W89" s="546"/>
      <c r="X89" s="546"/>
      <c r="Y89" s="546"/>
      <c r="Z89" s="546"/>
      <c r="AA89" s="546"/>
      <c r="AB89" s="546"/>
      <c r="AC89" s="546"/>
      <c r="AD89" s="546"/>
      <c r="AE89" s="546"/>
      <c r="AF89" s="546"/>
      <c r="AG89" s="546"/>
      <c r="AH89" s="546"/>
      <c r="AI89" s="546"/>
      <c r="AJ89" s="546"/>
      <c r="AK89" s="546"/>
      <c r="AL89" s="546"/>
      <c r="AM89" s="546"/>
      <c r="AN89" s="546"/>
      <c r="AO89" s="546"/>
      <c r="AP89" s="546"/>
      <c r="AQ89" s="546"/>
      <c r="AR89" s="546"/>
      <c r="AS89" s="546"/>
      <c r="AT89" s="546"/>
      <c r="AU89" s="547"/>
    </row>
    <row r="90" spans="1:57" ht="10.95" customHeight="1" x14ac:dyDescent="0.3">
      <c r="C90" s="548"/>
      <c r="D90" s="549"/>
      <c r="E90" s="549"/>
      <c r="F90" s="549"/>
      <c r="G90" s="549"/>
      <c r="H90" s="549"/>
      <c r="I90" s="549"/>
      <c r="J90" s="549"/>
      <c r="K90" s="549"/>
      <c r="L90" s="549"/>
      <c r="M90" s="549"/>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50"/>
    </row>
    <row r="91" spans="1:57" ht="10.95" customHeight="1" x14ac:dyDescent="0.3">
      <c r="C91" s="548"/>
      <c r="D91" s="549"/>
      <c r="E91" s="549"/>
      <c r="F91" s="549"/>
      <c r="G91" s="549"/>
      <c r="H91" s="549"/>
      <c r="I91" s="549"/>
      <c r="J91" s="549"/>
      <c r="K91" s="549"/>
      <c r="L91" s="549"/>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50"/>
    </row>
    <row r="92" spans="1:57" ht="10.95" customHeight="1" x14ac:dyDescent="0.3">
      <c r="C92" s="548"/>
      <c r="D92" s="549"/>
      <c r="E92" s="549"/>
      <c r="F92" s="549"/>
      <c r="G92" s="549"/>
      <c r="H92" s="549"/>
      <c r="I92" s="549"/>
      <c r="J92" s="549"/>
      <c r="K92" s="549"/>
      <c r="L92" s="549"/>
      <c r="M92" s="549"/>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c r="AK92" s="549"/>
      <c r="AL92" s="549"/>
      <c r="AM92" s="549"/>
      <c r="AN92" s="549"/>
      <c r="AO92" s="549"/>
      <c r="AP92" s="549"/>
      <c r="AQ92" s="549"/>
      <c r="AR92" s="549"/>
      <c r="AS92" s="549"/>
      <c r="AT92" s="549"/>
      <c r="AU92" s="550"/>
    </row>
    <row r="93" spans="1:57" ht="10.95" customHeight="1" x14ac:dyDescent="0.3">
      <c r="C93" s="548"/>
      <c r="D93" s="549"/>
      <c r="E93" s="549"/>
      <c r="F93" s="549"/>
      <c r="G93" s="549"/>
      <c r="H93" s="549"/>
      <c r="I93" s="549"/>
      <c r="J93" s="549"/>
      <c r="K93" s="549"/>
      <c r="L93" s="549"/>
      <c r="M93" s="549"/>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50"/>
    </row>
    <row r="94" spans="1:57" ht="10.95" customHeight="1" x14ac:dyDescent="0.3">
      <c r="C94" s="548"/>
      <c r="D94" s="549"/>
      <c r="E94" s="549"/>
      <c r="F94" s="549"/>
      <c r="G94" s="549"/>
      <c r="H94" s="549"/>
      <c r="I94" s="549"/>
      <c r="J94" s="549"/>
      <c r="K94" s="549"/>
      <c r="L94" s="549"/>
      <c r="M94" s="549"/>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50"/>
    </row>
    <row r="95" spans="1:57" ht="10.95" customHeight="1" x14ac:dyDescent="0.3">
      <c r="C95" s="548"/>
      <c r="D95" s="549"/>
      <c r="E95" s="549"/>
      <c r="F95" s="549"/>
      <c r="G95" s="549"/>
      <c r="H95" s="549"/>
      <c r="I95" s="549"/>
      <c r="J95" s="549"/>
      <c r="K95" s="549"/>
      <c r="L95" s="549"/>
      <c r="M95" s="549"/>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50"/>
    </row>
    <row r="96" spans="1:57" ht="10.95" customHeight="1" x14ac:dyDescent="0.3">
      <c r="C96" s="548"/>
      <c r="D96" s="549"/>
      <c r="E96" s="549"/>
      <c r="F96" s="549"/>
      <c r="G96" s="549"/>
      <c r="H96" s="549"/>
      <c r="I96" s="549"/>
      <c r="J96" s="549"/>
      <c r="K96" s="549"/>
      <c r="L96" s="549"/>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50"/>
    </row>
    <row r="97" spans="3:57" ht="10.95" customHeight="1" x14ac:dyDescent="0.3">
      <c r="C97" s="548"/>
      <c r="D97" s="549"/>
      <c r="E97" s="549"/>
      <c r="F97" s="549"/>
      <c r="G97" s="549"/>
      <c r="H97" s="549"/>
      <c r="I97" s="549"/>
      <c r="J97" s="549"/>
      <c r="K97" s="549"/>
      <c r="L97" s="549"/>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50"/>
    </row>
    <row r="98" spans="3:57" ht="10.95" customHeight="1" x14ac:dyDescent="0.3">
      <c r="C98" s="548"/>
      <c r="D98" s="549"/>
      <c r="E98" s="549"/>
      <c r="F98" s="549"/>
      <c r="G98" s="549"/>
      <c r="H98" s="549"/>
      <c r="I98" s="549"/>
      <c r="J98" s="549"/>
      <c r="K98" s="549"/>
      <c r="L98" s="549"/>
      <c r="M98" s="549"/>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50"/>
    </row>
    <row r="99" spans="3:57" ht="10.95" customHeight="1" x14ac:dyDescent="0.3">
      <c r="C99" s="548"/>
      <c r="D99" s="549"/>
      <c r="E99" s="549"/>
      <c r="F99" s="549"/>
      <c r="G99" s="549"/>
      <c r="H99" s="549"/>
      <c r="I99" s="549"/>
      <c r="J99" s="549"/>
      <c r="K99" s="549"/>
      <c r="L99" s="549"/>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50"/>
    </row>
    <row r="100" spans="3:57" ht="10.95" customHeight="1" x14ac:dyDescent="0.3">
      <c r="C100" s="548"/>
      <c r="D100" s="549"/>
      <c r="E100" s="549"/>
      <c r="F100" s="549"/>
      <c r="G100" s="549"/>
      <c r="H100" s="549"/>
      <c r="I100" s="549"/>
      <c r="J100" s="549"/>
      <c r="K100" s="549"/>
      <c r="L100" s="549"/>
      <c r="M100" s="549"/>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50"/>
    </row>
    <row r="101" spans="3:57" ht="10.95" customHeight="1" x14ac:dyDescent="0.3">
      <c r="C101" s="548"/>
      <c r="D101" s="549"/>
      <c r="E101" s="549"/>
      <c r="F101" s="549"/>
      <c r="G101" s="549"/>
      <c r="H101" s="549"/>
      <c r="I101" s="549"/>
      <c r="J101" s="549"/>
      <c r="K101" s="549"/>
      <c r="L101" s="549"/>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50"/>
    </row>
    <row r="102" spans="3:57" ht="10.95" customHeight="1" thickBot="1" x14ac:dyDescent="0.35">
      <c r="C102" s="551"/>
      <c r="D102" s="552"/>
      <c r="E102" s="552"/>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2"/>
      <c r="AK102" s="552"/>
      <c r="AL102" s="552"/>
      <c r="AM102" s="552"/>
      <c r="AN102" s="552"/>
      <c r="AO102" s="552"/>
      <c r="AP102" s="552"/>
      <c r="AQ102" s="552"/>
      <c r="AR102" s="552"/>
      <c r="AS102" s="552"/>
      <c r="AT102" s="552"/>
      <c r="AU102" s="553"/>
    </row>
    <row r="103" spans="3:57" ht="16.5" customHeight="1" x14ac:dyDescent="0.3">
      <c r="D103" s="379" t="s">
        <v>128</v>
      </c>
      <c r="E103" s="379"/>
      <c r="F103" s="379"/>
      <c r="G103" s="379"/>
      <c r="H103" s="379"/>
      <c r="I103" s="379"/>
      <c r="J103" s="379"/>
      <c r="K103" s="379"/>
      <c r="L103" s="379"/>
      <c r="M103" s="379"/>
      <c r="N103" s="379"/>
      <c r="O103" s="379"/>
      <c r="P103" s="379"/>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220"/>
      <c r="AX103" s="220"/>
      <c r="AY103" s="220"/>
      <c r="AZ103" s="220"/>
      <c r="BA103" s="220"/>
      <c r="BB103" s="220"/>
      <c r="BC103" s="220"/>
      <c r="BD103" s="220"/>
      <c r="BE103" s="220"/>
    </row>
    <row r="104" spans="3:57" ht="16.5" customHeight="1" thickBot="1" x14ac:dyDescent="0.35">
      <c r="D104" s="379"/>
      <c r="E104" s="379"/>
      <c r="F104" s="379"/>
      <c r="G104" s="379"/>
      <c r="H104" s="379"/>
      <c r="I104" s="379"/>
      <c r="J104" s="379"/>
      <c r="K104" s="379"/>
      <c r="L104" s="379"/>
      <c r="M104" s="379"/>
      <c r="N104" s="379"/>
      <c r="O104" s="379"/>
      <c r="P104" s="379"/>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220"/>
      <c r="AX104" s="220"/>
      <c r="AY104" s="220"/>
      <c r="AZ104" s="220"/>
      <c r="BA104" s="220"/>
      <c r="BB104" s="220"/>
      <c r="BC104" s="220"/>
      <c r="BD104" s="220"/>
      <c r="BE104" s="220"/>
    </row>
    <row r="105" spans="3:57" ht="10.95" customHeight="1" x14ac:dyDescent="0.3">
      <c r="C105" s="545"/>
      <c r="D105" s="546"/>
      <c r="E105" s="546"/>
      <c r="F105" s="546"/>
      <c r="G105" s="546"/>
      <c r="H105" s="546"/>
      <c r="I105" s="546"/>
      <c r="J105" s="546"/>
      <c r="K105" s="546"/>
      <c r="L105" s="546"/>
      <c r="M105" s="546"/>
      <c r="N105" s="546"/>
      <c r="O105" s="546"/>
      <c r="P105" s="546"/>
      <c r="Q105" s="546"/>
      <c r="R105" s="546"/>
      <c r="S105" s="546"/>
      <c r="T105" s="546"/>
      <c r="U105" s="546"/>
      <c r="V105" s="546"/>
      <c r="W105" s="546"/>
      <c r="X105" s="546"/>
      <c r="Y105" s="546"/>
      <c r="Z105" s="546"/>
      <c r="AA105" s="546"/>
      <c r="AB105" s="546"/>
      <c r="AC105" s="546"/>
      <c r="AD105" s="546"/>
      <c r="AE105" s="546"/>
      <c r="AF105" s="546"/>
      <c r="AG105" s="546"/>
      <c r="AH105" s="546"/>
      <c r="AI105" s="546"/>
      <c r="AJ105" s="546"/>
      <c r="AK105" s="546"/>
      <c r="AL105" s="546"/>
      <c r="AM105" s="546"/>
      <c r="AN105" s="546"/>
      <c r="AO105" s="546"/>
      <c r="AP105" s="546"/>
      <c r="AQ105" s="546"/>
      <c r="AR105" s="546"/>
      <c r="AS105" s="546"/>
      <c r="AT105" s="546"/>
      <c r="AU105" s="547"/>
    </row>
    <row r="106" spans="3:57" ht="10.95" customHeight="1" x14ac:dyDescent="0.3">
      <c r="C106" s="548"/>
      <c r="D106" s="549"/>
      <c r="E106" s="549"/>
      <c r="F106" s="549"/>
      <c r="G106" s="549"/>
      <c r="H106" s="549"/>
      <c r="I106" s="549"/>
      <c r="J106" s="549"/>
      <c r="K106" s="549"/>
      <c r="L106" s="549"/>
      <c r="M106" s="549"/>
      <c r="N106" s="549"/>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50"/>
    </row>
    <row r="107" spans="3:57" ht="10.95" customHeight="1" x14ac:dyDescent="0.3">
      <c r="C107" s="548"/>
      <c r="D107" s="549"/>
      <c r="E107" s="549"/>
      <c r="F107" s="549"/>
      <c r="G107" s="549"/>
      <c r="H107" s="549"/>
      <c r="I107" s="549"/>
      <c r="J107" s="549"/>
      <c r="K107" s="549"/>
      <c r="L107" s="549"/>
      <c r="M107" s="549"/>
      <c r="N107" s="549"/>
      <c r="O107" s="549"/>
      <c r="P107" s="549"/>
      <c r="Q107" s="549"/>
      <c r="R107" s="549"/>
      <c r="S107" s="549"/>
      <c r="T107" s="549"/>
      <c r="U107" s="549"/>
      <c r="V107" s="549"/>
      <c r="W107" s="549"/>
      <c r="X107" s="549"/>
      <c r="Y107" s="549"/>
      <c r="Z107" s="549"/>
      <c r="AA107" s="549"/>
      <c r="AB107" s="549"/>
      <c r="AC107" s="549"/>
      <c r="AD107" s="549"/>
      <c r="AE107" s="549"/>
      <c r="AF107" s="549"/>
      <c r="AG107" s="549"/>
      <c r="AH107" s="549"/>
      <c r="AI107" s="549"/>
      <c r="AJ107" s="549"/>
      <c r="AK107" s="549"/>
      <c r="AL107" s="549"/>
      <c r="AM107" s="549"/>
      <c r="AN107" s="549"/>
      <c r="AO107" s="549"/>
      <c r="AP107" s="549"/>
      <c r="AQ107" s="549"/>
      <c r="AR107" s="549"/>
      <c r="AS107" s="549"/>
      <c r="AT107" s="549"/>
      <c r="AU107" s="550"/>
    </row>
    <row r="108" spans="3:57" ht="10.95" customHeight="1" x14ac:dyDescent="0.3">
      <c r="C108" s="548"/>
      <c r="D108" s="549"/>
      <c r="E108" s="549"/>
      <c r="F108" s="549"/>
      <c r="G108" s="549"/>
      <c r="H108" s="549"/>
      <c r="I108" s="549"/>
      <c r="J108" s="549"/>
      <c r="K108" s="549"/>
      <c r="L108" s="549"/>
      <c r="M108" s="549"/>
      <c r="N108" s="549"/>
      <c r="O108" s="549"/>
      <c r="P108" s="549"/>
      <c r="Q108" s="549"/>
      <c r="R108" s="549"/>
      <c r="S108" s="549"/>
      <c r="T108" s="549"/>
      <c r="U108" s="549"/>
      <c r="V108" s="549"/>
      <c r="W108" s="549"/>
      <c r="X108" s="549"/>
      <c r="Y108" s="549"/>
      <c r="Z108" s="549"/>
      <c r="AA108" s="549"/>
      <c r="AB108" s="549"/>
      <c r="AC108" s="549"/>
      <c r="AD108" s="549"/>
      <c r="AE108" s="549"/>
      <c r="AF108" s="549"/>
      <c r="AG108" s="549"/>
      <c r="AH108" s="549"/>
      <c r="AI108" s="549"/>
      <c r="AJ108" s="549"/>
      <c r="AK108" s="549"/>
      <c r="AL108" s="549"/>
      <c r="AM108" s="549"/>
      <c r="AN108" s="549"/>
      <c r="AO108" s="549"/>
      <c r="AP108" s="549"/>
      <c r="AQ108" s="549"/>
      <c r="AR108" s="549"/>
      <c r="AS108" s="549"/>
      <c r="AT108" s="549"/>
      <c r="AU108" s="550"/>
    </row>
    <row r="109" spans="3:57" ht="10.95" customHeight="1" x14ac:dyDescent="0.3">
      <c r="C109" s="548"/>
      <c r="D109" s="549"/>
      <c r="E109" s="549"/>
      <c r="F109" s="549"/>
      <c r="G109" s="549"/>
      <c r="H109" s="549"/>
      <c r="I109" s="549"/>
      <c r="J109" s="549"/>
      <c r="K109" s="549"/>
      <c r="L109" s="549"/>
      <c r="M109" s="549"/>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50"/>
    </row>
    <row r="110" spans="3:57" ht="10.95" customHeight="1" x14ac:dyDescent="0.3">
      <c r="C110" s="548"/>
      <c r="D110" s="549"/>
      <c r="E110" s="549"/>
      <c r="F110" s="549"/>
      <c r="G110" s="549"/>
      <c r="H110" s="549"/>
      <c r="I110" s="549"/>
      <c r="J110" s="549"/>
      <c r="K110" s="549"/>
      <c r="L110" s="549"/>
      <c r="M110" s="549"/>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50"/>
    </row>
    <row r="111" spans="3:57" ht="10.95" customHeight="1" x14ac:dyDescent="0.3">
      <c r="C111" s="548"/>
      <c r="D111" s="549"/>
      <c r="E111" s="549"/>
      <c r="F111" s="549"/>
      <c r="G111" s="549"/>
      <c r="H111" s="549"/>
      <c r="I111" s="549"/>
      <c r="J111" s="549"/>
      <c r="K111" s="549"/>
      <c r="L111" s="549"/>
      <c r="M111" s="549"/>
      <c r="N111" s="549"/>
      <c r="O111" s="549"/>
      <c r="P111" s="549"/>
      <c r="Q111" s="549"/>
      <c r="R111" s="549"/>
      <c r="S111" s="549"/>
      <c r="T111" s="549"/>
      <c r="U111" s="549"/>
      <c r="V111" s="549"/>
      <c r="W111" s="549"/>
      <c r="X111" s="549"/>
      <c r="Y111" s="549"/>
      <c r="Z111" s="549"/>
      <c r="AA111" s="549"/>
      <c r="AB111" s="549"/>
      <c r="AC111" s="549"/>
      <c r="AD111" s="549"/>
      <c r="AE111" s="549"/>
      <c r="AF111" s="549"/>
      <c r="AG111" s="549"/>
      <c r="AH111" s="549"/>
      <c r="AI111" s="549"/>
      <c r="AJ111" s="549"/>
      <c r="AK111" s="549"/>
      <c r="AL111" s="549"/>
      <c r="AM111" s="549"/>
      <c r="AN111" s="549"/>
      <c r="AO111" s="549"/>
      <c r="AP111" s="549"/>
      <c r="AQ111" s="549"/>
      <c r="AR111" s="549"/>
      <c r="AS111" s="549"/>
      <c r="AT111" s="549"/>
      <c r="AU111" s="550"/>
    </row>
    <row r="112" spans="3:57" ht="10.95" customHeight="1" x14ac:dyDescent="0.3">
      <c r="C112" s="548"/>
      <c r="D112" s="549"/>
      <c r="E112" s="549"/>
      <c r="F112" s="549"/>
      <c r="G112" s="549"/>
      <c r="H112" s="549"/>
      <c r="I112" s="549"/>
      <c r="J112" s="549"/>
      <c r="K112" s="549"/>
      <c r="L112" s="549"/>
      <c r="M112" s="549"/>
      <c r="N112" s="549"/>
      <c r="O112" s="549"/>
      <c r="P112" s="549"/>
      <c r="Q112" s="549"/>
      <c r="R112" s="549"/>
      <c r="S112" s="549"/>
      <c r="T112" s="549"/>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549"/>
      <c r="AP112" s="549"/>
      <c r="AQ112" s="549"/>
      <c r="AR112" s="549"/>
      <c r="AS112" s="549"/>
      <c r="AT112" s="549"/>
      <c r="AU112" s="550"/>
    </row>
    <row r="113" spans="1:48" ht="10.95" customHeight="1" x14ac:dyDescent="0.3">
      <c r="C113" s="548"/>
      <c r="D113" s="549"/>
      <c r="E113" s="549"/>
      <c r="F113" s="549"/>
      <c r="G113" s="549"/>
      <c r="H113" s="549"/>
      <c r="I113" s="549"/>
      <c r="J113" s="549"/>
      <c r="K113" s="549"/>
      <c r="L113" s="549"/>
      <c r="M113" s="549"/>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50"/>
    </row>
    <row r="114" spans="1:48" ht="10.95" customHeight="1" x14ac:dyDescent="0.3">
      <c r="C114" s="548"/>
      <c r="D114" s="549"/>
      <c r="E114" s="549"/>
      <c r="F114" s="549"/>
      <c r="G114" s="549"/>
      <c r="H114" s="549"/>
      <c r="I114" s="549"/>
      <c r="J114" s="549"/>
      <c r="K114" s="549"/>
      <c r="L114" s="549"/>
      <c r="M114" s="549"/>
      <c r="N114" s="549"/>
      <c r="O114" s="549"/>
      <c r="P114" s="549"/>
      <c r="Q114" s="549"/>
      <c r="R114" s="549"/>
      <c r="S114" s="549"/>
      <c r="T114" s="549"/>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549"/>
      <c r="AP114" s="549"/>
      <c r="AQ114" s="549"/>
      <c r="AR114" s="549"/>
      <c r="AS114" s="549"/>
      <c r="AT114" s="549"/>
      <c r="AU114" s="550"/>
    </row>
    <row r="115" spans="1:48" ht="10.95" customHeight="1" x14ac:dyDescent="0.3">
      <c r="C115" s="548"/>
      <c r="D115" s="549"/>
      <c r="E115" s="549"/>
      <c r="F115" s="549"/>
      <c r="G115" s="549"/>
      <c r="H115" s="549"/>
      <c r="I115" s="549"/>
      <c r="J115" s="549"/>
      <c r="K115" s="549"/>
      <c r="L115" s="549"/>
      <c r="M115" s="549"/>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50"/>
    </row>
    <row r="116" spans="1:48" ht="10.95" customHeight="1" x14ac:dyDescent="0.3">
      <c r="C116" s="548"/>
      <c r="D116" s="549"/>
      <c r="E116" s="549"/>
      <c r="F116" s="549"/>
      <c r="G116" s="549"/>
      <c r="H116" s="549"/>
      <c r="I116" s="549"/>
      <c r="J116" s="549"/>
      <c r="K116" s="549"/>
      <c r="L116" s="549"/>
      <c r="M116" s="549"/>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50"/>
    </row>
    <row r="117" spans="1:48" ht="10.95" customHeight="1" x14ac:dyDescent="0.3">
      <c r="C117" s="548"/>
      <c r="D117" s="549"/>
      <c r="E117" s="549"/>
      <c r="F117" s="549"/>
      <c r="G117" s="549"/>
      <c r="H117" s="549"/>
      <c r="I117" s="549"/>
      <c r="J117" s="549"/>
      <c r="K117" s="549"/>
      <c r="L117" s="549"/>
      <c r="M117" s="549"/>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50"/>
    </row>
    <row r="118" spans="1:48" ht="10.95" customHeight="1" x14ac:dyDescent="0.3">
      <c r="C118" s="548"/>
      <c r="D118" s="549"/>
      <c r="E118" s="549"/>
      <c r="F118" s="549"/>
      <c r="G118" s="549"/>
      <c r="H118" s="549"/>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50"/>
    </row>
    <row r="119" spans="1:48" ht="10.95" customHeight="1" thickBot="1" x14ac:dyDescent="0.35">
      <c r="A119" s="116"/>
      <c r="B119" s="116"/>
      <c r="C119" s="551"/>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c r="AB119" s="552"/>
      <c r="AC119" s="552"/>
      <c r="AD119" s="552"/>
      <c r="AE119" s="552"/>
      <c r="AF119" s="552"/>
      <c r="AG119" s="552"/>
      <c r="AH119" s="552"/>
      <c r="AI119" s="552"/>
      <c r="AJ119" s="552"/>
      <c r="AK119" s="552"/>
      <c r="AL119" s="552"/>
      <c r="AM119" s="552"/>
      <c r="AN119" s="552"/>
      <c r="AO119" s="552"/>
      <c r="AP119" s="552"/>
      <c r="AQ119" s="552"/>
      <c r="AR119" s="552"/>
      <c r="AS119" s="552"/>
      <c r="AT119" s="552"/>
      <c r="AU119" s="553"/>
      <c r="AV119" s="116"/>
    </row>
    <row r="120" spans="1:48" ht="12" customHeight="1" x14ac:dyDescent="0.3">
      <c r="A120" s="375" t="s">
        <v>220</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row>
    <row r="122" spans="1:48" ht="12" customHeight="1" x14ac:dyDescent="0.3">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425" t="s">
        <v>237</v>
      </c>
      <c r="AO122" s="425"/>
      <c r="AP122" s="425"/>
      <c r="AQ122" s="425"/>
      <c r="AR122" s="97"/>
      <c r="AS122" s="425" t="s">
        <v>236</v>
      </c>
      <c r="AT122" s="425"/>
      <c r="AU122" s="425"/>
      <c r="AV122" s="425"/>
    </row>
    <row r="123" spans="1:48" ht="12" customHeight="1" x14ac:dyDescent="0.3">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425"/>
      <c r="AO123" s="425"/>
      <c r="AP123" s="425"/>
      <c r="AQ123" s="425"/>
      <c r="AR123" s="97"/>
      <c r="AS123" s="425"/>
      <c r="AT123" s="425"/>
      <c r="AU123" s="425"/>
      <c r="AV123" s="425"/>
    </row>
    <row r="124" spans="1:48" ht="12" customHeight="1" x14ac:dyDescent="0.3">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row>
    <row r="125" spans="1:48" ht="12" customHeight="1" x14ac:dyDescent="0.3">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row>
    <row r="126" spans="1:48" ht="12" customHeight="1" x14ac:dyDescent="0.3">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row>
    <row r="127" spans="1:48" ht="12" customHeight="1" x14ac:dyDescent="0.3">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row>
    <row r="128" spans="1:48" ht="12" customHeight="1" x14ac:dyDescent="0.3">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row>
    <row r="129" spans="1:48" ht="12" customHeight="1" x14ac:dyDescent="0.3">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row>
    <row r="130" spans="1:48" ht="12" customHeight="1" x14ac:dyDescent="0.3">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row>
    <row r="131" spans="1:48" ht="12" customHeight="1" x14ac:dyDescent="0.3">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row>
    <row r="132" spans="1:48" ht="12" customHeight="1" x14ac:dyDescent="0.3">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row>
    <row r="133" spans="1:48" ht="12" customHeight="1" x14ac:dyDescent="0.3">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row>
    <row r="134" spans="1:48" ht="12" customHeight="1" x14ac:dyDescent="0.3">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row>
    <row r="135" spans="1:48" ht="12" customHeight="1" x14ac:dyDescent="0.3">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row>
    <row r="136" spans="1:48" ht="12" customHeight="1" x14ac:dyDescent="0.3">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row>
    <row r="137" spans="1:48" ht="12" customHeight="1" x14ac:dyDescent="0.3">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row>
    <row r="138" spans="1:48" ht="12" customHeight="1" x14ac:dyDescent="0.3">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row>
    <row r="139" spans="1:48" ht="12" customHeight="1" x14ac:dyDescent="0.3">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row>
    <row r="140" spans="1:48" ht="12" customHeight="1" x14ac:dyDescent="0.3">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row>
    <row r="141" spans="1:48" ht="12" customHeight="1" x14ac:dyDescent="0.3">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row>
    <row r="142" spans="1:48" ht="12" customHeight="1" x14ac:dyDescent="0.3">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row>
    <row r="143" spans="1:48" ht="12" customHeight="1" x14ac:dyDescent="0.3">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row>
    <row r="144" spans="1:48" ht="12" customHeight="1" x14ac:dyDescent="0.3">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row>
    <row r="145" spans="1:48" ht="12" customHeight="1" x14ac:dyDescent="0.3">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row>
    <row r="146" spans="1:48" ht="12" customHeight="1" x14ac:dyDescent="0.3">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row>
    <row r="147" spans="1:48" ht="12" customHeight="1" x14ac:dyDescent="0.3">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row>
    <row r="148" spans="1:48" ht="12" customHeight="1" x14ac:dyDescent="0.3">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row>
    <row r="149" spans="1:48" ht="12" customHeight="1" x14ac:dyDescent="0.3">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row>
    <row r="150" spans="1:48" ht="12" customHeight="1" x14ac:dyDescent="0.3">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row>
    <row r="151" spans="1:48" ht="12" customHeight="1" x14ac:dyDescent="0.3">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row>
    <row r="152" spans="1:48" ht="12" customHeight="1" x14ac:dyDescent="0.3">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row>
    <row r="153" spans="1:48" ht="12" customHeight="1" x14ac:dyDescent="0.3">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row>
    <row r="154" spans="1:48" ht="12" customHeight="1" x14ac:dyDescent="0.3">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row>
    <row r="155" spans="1:48" ht="12" customHeight="1" x14ac:dyDescent="0.3">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row>
    <row r="156" spans="1:48" ht="12" customHeight="1" x14ac:dyDescent="0.3">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row>
    <row r="157" spans="1:48" ht="12" customHeight="1" x14ac:dyDescent="0.3">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row>
    <row r="158" spans="1:48" ht="12" customHeight="1" x14ac:dyDescent="0.3">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row>
    <row r="159" spans="1:48" ht="12" customHeight="1" x14ac:dyDescent="0.3">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row>
    <row r="160" spans="1:48" ht="12" customHeight="1" x14ac:dyDescent="0.3">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row>
    <row r="161" spans="1:48" ht="12" customHeight="1" x14ac:dyDescent="0.3">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row>
    <row r="162" spans="1:48" ht="12" customHeight="1" x14ac:dyDescent="0.3">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row>
    <row r="163" spans="1:48" ht="12" customHeight="1" x14ac:dyDescent="0.3">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row>
    <row r="164" spans="1:48" ht="12" customHeight="1" x14ac:dyDescent="0.3">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row>
    <row r="165" spans="1:48" ht="12" customHeight="1" x14ac:dyDescent="0.3">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row>
    <row r="166" spans="1:48" ht="12" customHeight="1" x14ac:dyDescent="0.3">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row>
    <row r="167" spans="1:48" ht="12" customHeight="1" x14ac:dyDescent="0.3">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row>
    <row r="168" spans="1:48" ht="12" customHeight="1" x14ac:dyDescent="0.3">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row>
    <row r="169" spans="1:48" ht="12" customHeight="1" x14ac:dyDescent="0.3">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row>
  </sheetData>
  <sheetProtection sheet="1" objects="1" scenarios="1"/>
  <mergeCells count="98">
    <mergeCell ref="BD29:BE30"/>
    <mergeCell ref="BD32:BE33"/>
    <mergeCell ref="BD17:BE18"/>
    <mergeCell ref="BD20:BE21"/>
    <mergeCell ref="BD23:BE24"/>
    <mergeCell ref="BD26:BE27"/>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A38:BB39"/>
    <mergeCell ref="C89:AU102"/>
    <mergeCell ref="D103:P104"/>
    <mergeCell ref="D87:P88"/>
    <mergeCell ref="AM51:AR52"/>
    <mergeCell ref="AT51:AU52"/>
    <mergeCell ref="D54:AV55"/>
    <mergeCell ref="AQ38:AR39"/>
    <mergeCell ref="D38:E39"/>
    <mergeCell ref="F38:T39"/>
    <mergeCell ref="U38:V39"/>
    <mergeCell ref="Z38:AA39"/>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D35:E36"/>
    <mergeCell ref="F32:T33"/>
    <mergeCell ref="D32:E33"/>
    <mergeCell ref="F23:T24"/>
    <mergeCell ref="U32:V33"/>
    <mergeCell ref="AB23:AP24"/>
    <mergeCell ref="AQ26:AR27"/>
    <mergeCell ref="D26:E27"/>
    <mergeCell ref="AB26:AP27"/>
    <mergeCell ref="AB32:AG33"/>
    <mergeCell ref="AH32:AR33"/>
    <mergeCell ref="D14:AV15"/>
    <mergeCell ref="C57:AU81"/>
    <mergeCell ref="A82:AV82"/>
    <mergeCell ref="A84:C86"/>
    <mergeCell ref="D84:AM86"/>
    <mergeCell ref="AN84:AV86"/>
    <mergeCell ref="AQ17:AR18"/>
    <mergeCell ref="F29:T30"/>
    <mergeCell ref="D17:E18"/>
    <mergeCell ref="F17:T18"/>
    <mergeCell ref="U17:V18"/>
    <mergeCell ref="Z17:AA18"/>
    <mergeCell ref="F26:T27"/>
    <mergeCell ref="AQ20:AR21"/>
    <mergeCell ref="D20:E21"/>
    <mergeCell ref="U20:V21"/>
    <mergeCell ref="A1:C3"/>
    <mergeCell ref="D1:AM3"/>
    <mergeCell ref="AN1:AV3"/>
    <mergeCell ref="A5:AV7"/>
    <mergeCell ref="B8:AU12"/>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U29:V30"/>
  </mergeCells>
  <conditionalFormatting sqref="U17:V18">
    <cfRule type="cellIs" dxfId="124" priority="59" operator="equal">
      <formula>0</formula>
    </cfRule>
  </conditionalFormatting>
  <conditionalFormatting sqref="U20:V21">
    <cfRule type="cellIs" dxfId="123" priority="51" operator="equal">
      <formula>0</formula>
    </cfRule>
  </conditionalFormatting>
  <conditionalFormatting sqref="U17:V18">
    <cfRule type="cellIs" dxfId="122" priority="58" operator="equal">
      <formula>"oui"</formula>
    </cfRule>
  </conditionalFormatting>
  <conditionalFormatting sqref="U32:V33">
    <cfRule type="cellIs" dxfId="121" priority="33" operator="equal">
      <formula>0</formula>
    </cfRule>
  </conditionalFormatting>
  <conditionalFormatting sqref="U32:V33">
    <cfRule type="cellIs" dxfId="120" priority="32" operator="equal">
      <formula>"oui"</formula>
    </cfRule>
  </conditionalFormatting>
  <conditionalFormatting sqref="U20:V21">
    <cfRule type="cellIs" dxfId="119" priority="50" operator="equal">
      <formula>"oui"</formula>
    </cfRule>
  </conditionalFormatting>
  <conditionalFormatting sqref="AQ17:AR18">
    <cfRule type="cellIs" dxfId="118" priority="49" operator="equal">
      <formula>0</formula>
    </cfRule>
  </conditionalFormatting>
  <conditionalFormatting sqref="AQ17:AR18">
    <cfRule type="cellIs" dxfId="117" priority="48" operator="equal">
      <formula>"oui"</formula>
    </cfRule>
  </conditionalFormatting>
  <conditionalFormatting sqref="AQ20:AR21">
    <cfRule type="cellIs" dxfId="116" priority="47" operator="equal">
      <formula>0</formula>
    </cfRule>
  </conditionalFormatting>
  <conditionalFormatting sqref="AQ20:AR21">
    <cfRule type="cellIs" dxfId="115" priority="46" operator="equal">
      <formula>"oui"</formula>
    </cfRule>
  </conditionalFormatting>
  <conditionalFormatting sqref="U23:V24">
    <cfRule type="cellIs" dxfId="114" priority="45" operator="equal">
      <formula>0</formula>
    </cfRule>
  </conditionalFormatting>
  <conditionalFormatting sqref="U23:V24">
    <cfRule type="cellIs" dxfId="113" priority="44" operator="equal">
      <formula>"oui"</formula>
    </cfRule>
  </conditionalFormatting>
  <conditionalFormatting sqref="AQ23:AR24">
    <cfRule type="cellIs" dxfId="112" priority="43" operator="equal">
      <formula>0</formula>
    </cfRule>
  </conditionalFormatting>
  <conditionalFormatting sqref="AQ23:AR24">
    <cfRule type="cellIs" dxfId="111" priority="42" operator="equal">
      <formula>"oui"</formula>
    </cfRule>
  </conditionalFormatting>
  <conditionalFormatting sqref="U26:V27">
    <cfRule type="cellIs" dxfId="110" priority="41" operator="equal">
      <formula>0</formula>
    </cfRule>
  </conditionalFormatting>
  <conditionalFormatting sqref="U26:V27">
    <cfRule type="cellIs" dxfId="109" priority="40" operator="equal">
      <formula>"oui"</formula>
    </cfRule>
  </conditionalFormatting>
  <conditionalFormatting sqref="AQ26:AR27">
    <cfRule type="cellIs" dxfId="108" priority="39" operator="equal">
      <formula>0</formula>
    </cfRule>
  </conditionalFormatting>
  <conditionalFormatting sqref="AQ26:AR27">
    <cfRule type="cellIs" dxfId="107" priority="38" operator="equal">
      <formula>"oui"</formula>
    </cfRule>
  </conditionalFormatting>
  <conditionalFormatting sqref="U29:V30">
    <cfRule type="cellIs" dxfId="106" priority="37" operator="equal">
      <formula>0</formula>
    </cfRule>
  </conditionalFormatting>
  <conditionalFormatting sqref="U29:V30">
    <cfRule type="cellIs" dxfId="105" priority="36" operator="equal">
      <formula>"oui"</formula>
    </cfRule>
  </conditionalFormatting>
  <conditionalFormatting sqref="Z51:AA52">
    <cfRule type="cellIs" dxfId="104" priority="21" operator="equal">
      <formula>0</formula>
    </cfRule>
  </conditionalFormatting>
  <conditionalFormatting sqref="Z51:AA52">
    <cfRule type="cellIs" dxfId="103" priority="20" operator="equal">
      <formula>"oui"</formula>
    </cfRule>
  </conditionalFormatting>
  <conditionalFormatting sqref="AJ51:AK52">
    <cfRule type="cellIs" dxfId="102" priority="19" operator="equal">
      <formula>0</formula>
    </cfRule>
  </conditionalFormatting>
  <conditionalFormatting sqref="AJ51:AK52">
    <cfRule type="cellIs" dxfId="101" priority="18" operator="equal">
      <formula>"oui"</formula>
    </cfRule>
  </conditionalFormatting>
  <conditionalFormatting sqref="AT51:AU52">
    <cfRule type="cellIs" dxfId="100" priority="17" operator="equal">
      <formula>0</formula>
    </cfRule>
  </conditionalFormatting>
  <conditionalFormatting sqref="AT51:AU52">
    <cfRule type="cellIs" dxfId="99" priority="16" operator="equal">
      <formula>"oui"</formula>
    </cfRule>
  </conditionalFormatting>
  <conditionalFormatting sqref="C57">
    <cfRule type="cellIs" dxfId="98" priority="15" operator="equal">
      <formula>0</formula>
    </cfRule>
  </conditionalFormatting>
  <conditionalFormatting sqref="C89">
    <cfRule type="cellIs" dxfId="97" priority="8" operator="equal">
      <formula>0</formula>
    </cfRule>
  </conditionalFormatting>
  <conditionalFormatting sqref="C105">
    <cfRule type="cellIs" dxfId="96" priority="7" operator="equal">
      <formula>0</formula>
    </cfRule>
  </conditionalFormatting>
  <conditionalFormatting sqref="B8">
    <cfRule type="cellIs" dxfId="95" priority="5" operator="equal">
      <formula>0</formula>
    </cfRule>
  </conditionalFormatting>
  <conditionalFormatting sqref="AH32">
    <cfRule type="expression" dxfId="94" priority="2">
      <formula>AI32=1</formula>
    </cfRule>
  </conditionalFormatting>
  <conditionalFormatting sqref="AH32">
    <cfRule type="cellIs" dxfId="93" priority="1" operator="equal">
      <formula>0</formula>
    </cfRule>
  </conditionalFormatting>
  <hyperlinks>
    <hyperlink ref="AS122:AV123" location="Financement!Zone_d_impression" tooltip="Financement" display="suivant"/>
    <hyperlink ref="AN122:AQ123" location="Objectifs!Zone_d_impression" tooltip="Objectifs" display="précédent"/>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Z51:AA52 U32:V33 AT51:AU52 AJ51:AK52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C82"/>
  <sheetViews>
    <sheetView showGridLines="0" showRowColHeaders="0" showZeros="0" zoomScale="106" zoomScaleNormal="106" workbookViewId="0">
      <pane ySplit="3" topLeftCell="A46" activePane="bottomLeft" state="frozen"/>
      <selection pane="bottomLeft" sqref="A1:AV80"/>
    </sheetView>
  </sheetViews>
  <sheetFormatPr baseColWidth="10" defaultColWidth="2.6640625" defaultRowHeight="12" customHeight="1" x14ac:dyDescent="0.3"/>
  <cols>
    <col min="1" max="31" width="2.6640625" style="97"/>
    <col min="32" max="32" width="2.88671875" style="97" customWidth="1"/>
    <col min="33" max="653" width="2.6640625" style="97"/>
  </cols>
  <sheetData>
    <row r="1" spans="1:48"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686" t="s">
        <v>251</v>
      </c>
      <c r="AO1" s="687"/>
      <c r="AP1" s="687"/>
      <c r="AQ1" s="687"/>
      <c r="AR1" s="687"/>
      <c r="AS1" s="687"/>
      <c r="AT1" s="687"/>
      <c r="AU1" s="687"/>
      <c r="AV1" s="688"/>
    </row>
    <row r="2" spans="1:48"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689"/>
      <c r="AO2" s="420"/>
      <c r="AP2" s="420"/>
      <c r="AQ2" s="420"/>
      <c r="AR2" s="420"/>
      <c r="AS2" s="420"/>
      <c r="AT2" s="420"/>
      <c r="AU2" s="420"/>
      <c r="AV2" s="690"/>
    </row>
    <row r="3" spans="1:48"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691"/>
      <c r="AO3" s="692"/>
      <c r="AP3" s="692"/>
      <c r="AQ3" s="692"/>
      <c r="AR3" s="692"/>
      <c r="AS3" s="692"/>
      <c r="AT3" s="692"/>
      <c r="AU3" s="692"/>
      <c r="AV3" s="693"/>
    </row>
    <row r="4" spans="1:48" ht="12" customHeight="1" thickTop="1"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row>
    <row r="5" spans="1:48" ht="12" customHeight="1" x14ac:dyDescent="0.3">
      <c r="A5" s="390" t="s">
        <v>165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row>
    <row r="6" spans="1:48" ht="12" customHeight="1"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row>
    <row r="7" spans="1:48" ht="12" customHeight="1" thickBot="1" x14ac:dyDescent="0.3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row>
    <row r="8" spans="1:48" ht="12" customHeight="1" x14ac:dyDescent="0.3">
      <c r="A8"/>
      <c r="B8" s="536" t="str">
        <f>CONCATENATE(Identification!B10)</f>
        <v/>
      </c>
      <c r="C8" s="537"/>
      <c r="D8" s="537"/>
      <c r="E8" s="53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8"/>
      <c r="AV8"/>
    </row>
    <row r="9" spans="1:48" ht="12" customHeight="1" x14ac:dyDescent="0.3">
      <c r="A9"/>
      <c r="B9" s="539"/>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1"/>
      <c r="AV9"/>
    </row>
    <row r="10" spans="1:48" ht="12" customHeight="1" x14ac:dyDescent="0.3">
      <c r="A10"/>
      <c r="B10" s="539"/>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1"/>
      <c r="AV10"/>
    </row>
    <row r="11" spans="1:48" ht="12" customHeight="1" x14ac:dyDescent="0.3">
      <c r="A11"/>
      <c r="B11" s="539"/>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1"/>
      <c r="AV11"/>
    </row>
    <row r="12" spans="1:48" ht="12" customHeight="1" thickBot="1" x14ac:dyDescent="0.35">
      <c r="A12"/>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4"/>
      <c r="AV12"/>
    </row>
    <row r="13" spans="1:48"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48" ht="12" customHeight="1" x14ac:dyDescent="0.3">
      <c r="A14"/>
      <c r="B14" s="761"/>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row>
    <row r="15" spans="1:48" ht="12" customHeight="1" x14ac:dyDescent="0.3">
      <c r="A15"/>
      <c r="B15" s="761"/>
      <c r="C15" s="761"/>
      <c r="D15" s="761"/>
      <c r="E15" s="761"/>
      <c r="F15" s="761"/>
      <c r="G15" s="761"/>
      <c r="H15" s="761"/>
      <c r="I15" s="761"/>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row>
    <row r="16" spans="1:48" ht="12" customHeight="1" x14ac:dyDescent="0.3">
      <c r="A16"/>
      <c r="B16" s="762" t="s">
        <v>221</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row>
    <row r="17" spans="1:48" ht="12" customHeight="1" x14ac:dyDescent="0.3">
      <c r="A17"/>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row>
    <row r="18" spans="1:48" ht="12" customHeight="1" x14ac:dyDescent="0.3">
      <c r="A18"/>
      <c r="B18"/>
      <c r="C18" s="87"/>
      <c r="D18"/>
      <c r="E18" s="87"/>
      <c r="F18"/>
      <c r="G18" s="87"/>
      <c r="H18"/>
      <c r="I18" s="87"/>
      <c r="J18"/>
      <c r="K18" s="87"/>
      <c r="L18"/>
      <c r="M18"/>
      <c r="N18"/>
      <c r="O18"/>
      <c r="P18"/>
      <c r="Q18"/>
      <c r="R18"/>
      <c r="S18"/>
      <c r="T18"/>
      <c r="U18"/>
      <c r="V18"/>
      <c r="W18" s="806" t="s">
        <v>235</v>
      </c>
      <c r="X18" s="807"/>
      <c r="Y18" s="807"/>
      <c r="Z18" s="807"/>
      <c r="AA18" s="807"/>
      <c r="AB18" s="807"/>
      <c r="AC18" s="807"/>
      <c r="AD18" s="808"/>
      <c r="AE18" s="87"/>
      <c r="AF18" s="87"/>
      <c r="AG18" s="87"/>
      <c r="AH18" s="87"/>
      <c r="AI18" s="87"/>
      <c r="AJ18" s="87"/>
      <c r="AK18" s="87"/>
      <c r="AL18" s="87"/>
      <c r="AM18" s="87"/>
      <c r="AN18" s="87"/>
      <c r="AO18" s="87"/>
      <c r="AP18" s="87"/>
      <c r="AQ18" s="87"/>
      <c r="AR18" s="87"/>
      <c r="AS18" s="87"/>
      <c r="AT18" s="87"/>
      <c r="AU18" s="87"/>
      <c r="AV18"/>
    </row>
    <row r="19" spans="1:48" ht="12" customHeight="1" x14ac:dyDescent="0.3">
      <c r="A19"/>
      <c r="B19"/>
      <c r="C19" s="87"/>
      <c r="D19"/>
      <c r="E19" s="87"/>
      <c r="F19"/>
      <c r="G19" s="87"/>
      <c r="H19"/>
      <c r="I19" s="87"/>
      <c r="J19"/>
      <c r="K19" s="87"/>
      <c r="L19"/>
      <c r="M19"/>
      <c r="N19"/>
      <c r="O19"/>
      <c r="P19"/>
      <c r="Q19"/>
      <c r="R19"/>
      <c r="S19"/>
      <c r="T19"/>
      <c r="U19"/>
      <c r="V19"/>
      <c r="W19" s="809"/>
      <c r="X19" s="810"/>
      <c r="Y19" s="810"/>
      <c r="Z19" s="810"/>
      <c r="AA19" s="810"/>
      <c r="AB19" s="810"/>
      <c r="AC19" s="810"/>
      <c r="AD19" s="811"/>
      <c r="AE19" s="87"/>
      <c r="AF19" s="87"/>
      <c r="AG19" s="87"/>
      <c r="AH19" s="87"/>
      <c r="AI19" s="87"/>
      <c r="AJ19" s="87"/>
      <c r="AK19" s="87"/>
      <c r="AL19" s="87"/>
      <c r="AM19" s="87"/>
      <c r="AN19" s="87"/>
      <c r="AO19" s="87"/>
      <c r="AP19" s="87"/>
      <c r="AQ19" s="87"/>
      <c r="AR19" s="87"/>
      <c r="AS19" s="87"/>
      <c r="AT19" s="87"/>
      <c r="AU19" s="87"/>
      <c r="AV19"/>
    </row>
    <row r="20" spans="1:48" ht="7.5" customHeight="1" x14ac:dyDescent="0.3">
      <c r="A20"/>
      <c r="B20"/>
      <c r="C20" s="87"/>
      <c r="D20"/>
      <c r="E20" s="87"/>
      <c r="F20"/>
      <c r="G20" s="87"/>
      <c r="H20"/>
      <c r="I20" s="87"/>
      <c r="J20"/>
      <c r="K20" s="87"/>
      <c r="L20"/>
      <c r="M20"/>
      <c r="N20"/>
      <c r="O20"/>
      <c r="P20"/>
      <c r="Q20"/>
      <c r="R20"/>
      <c r="S20"/>
      <c r="T20"/>
      <c r="U20"/>
      <c r="V20"/>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row>
    <row r="21" spans="1:48" ht="12" customHeight="1" x14ac:dyDescent="0.3">
      <c r="A21"/>
      <c r="B21"/>
      <c r="C21" s="87"/>
      <c r="D21"/>
      <c r="E21" s="87"/>
      <c r="F21"/>
      <c r="G21" s="87"/>
      <c r="H21"/>
      <c r="I21" s="87"/>
      <c r="J21"/>
      <c r="K21" s="87"/>
      <c r="L21"/>
      <c r="M21" s="891" t="s">
        <v>222</v>
      </c>
      <c r="N21" s="885"/>
      <c r="O21" s="885"/>
      <c r="P21" s="885"/>
      <c r="Q21" s="885"/>
      <c r="R21" s="885"/>
      <c r="S21" s="885"/>
      <c r="T21" s="886"/>
      <c r="U21"/>
      <c r="V21"/>
      <c r="W21" s="884">
        <f>T77</f>
        <v>0</v>
      </c>
      <c r="X21" s="885"/>
      <c r="Y21" s="885"/>
      <c r="Z21" s="885"/>
      <c r="AA21" s="885"/>
      <c r="AB21" s="885"/>
      <c r="AC21" s="885"/>
      <c r="AD21" s="886"/>
      <c r="AE21" s="87"/>
      <c r="AF21" s="876" t="s">
        <v>4198</v>
      </c>
      <c r="AG21" s="876"/>
      <c r="AH21" s="876"/>
      <c r="AI21" s="876"/>
      <c r="AJ21" s="876"/>
      <c r="AK21" s="876"/>
      <c r="AL21" s="876"/>
      <c r="AM21" s="876"/>
      <c r="AN21" s="876"/>
      <c r="AO21" s="876"/>
      <c r="AP21" s="877" t="e">
        <f>W21/Objectifs!AB28</f>
        <v>#DIV/0!</v>
      </c>
      <c r="AQ21" s="877"/>
      <c r="AR21" s="877"/>
      <c r="AS21" s="216"/>
      <c r="AT21" s="216"/>
      <c r="AU21" s="87"/>
      <c r="AV21"/>
    </row>
    <row r="22" spans="1:48" ht="12" customHeight="1" x14ac:dyDescent="0.3">
      <c r="A22"/>
      <c r="B22"/>
      <c r="C22" s="87"/>
      <c r="D22"/>
      <c r="E22" s="87"/>
      <c r="F22"/>
      <c r="G22" s="87"/>
      <c r="H22"/>
      <c r="I22" s="87"/>
      <c r="J22"/>
      <c r="K22" s="87"/>
      <c r="L22"/>
      <c r="M22" s="887"/>
      <c r="N22" s="888"/>
      <c r="O22" s="888"/>
      <c r="P22" s="888"/>
      <c r="Q22" s="888"/>
      <c r="R22" s="888"/>
      <c r="S22" s="888"/>
      <c r="T22" s="889"/>
      <c r="U22"/>
      <c r="V22"/>
      <c r="W22" s="887"/>
      <c r="X22" s="888"/>
      <c r="Y22" s="888"/>
      <c r="Z22" s="888"/>
      <c r="AA22" s="888"/>
      <c r="AB22" s="888"/>
      <c r="AC22" s="888"/>
      <c r="AD22" s="889"/>
      <c r="AE22" s="87"/>
      <c r="AF22" s="876"/>
      <c r="AG22" s="876"/>
      <c r="AH22" s="876"/>
      <c r="AI22" s="876"/>
      <c r="AJ22" s="876"/>
      <c r="AK22" s="876"/>
      <c r="AL22" s="876"/>
      <c r="AM22" s="876"/>
      <c r="AN22" s="876"/>
      <c r="AO22" s="876"/>
      <c r="AP22" s="877"/>
      <c r="AQ22" s="877"/>
      <c r="AR22" s="877"/>
      <c r="AS22" s="216"/>
      <c r="AT22" s="216"/>
      <c r="AU22" s="87"/>
      <c r="AV22"/>
    </row>
    <row r="23" spans="1:48" ht="7.5" customHeight="1" x14ac:dyDescent="0.3">
      <c r="A23"/>
      <c r="B23"/>
      <c r="C23" s="87"/>
      <c r="D23"/>
      <c r="E23" s="87"/>
      <c r="F23"/>
      <c r="G23" s="87"/>
      <c r="H23"/>
      <c r="I23" s="87"/>
      <c r="J23"/>
      <c r="K23" s="87"/>
      <c r="L23"/>
      <c r="M23" s="90"/>
      <c r="N23" s="90"/>
      <c r="O23" s="90"/>
      <c r="P23" s="90"/>
      <c r="Q23" s="90"/>
      <c r="R23" s="90"/>
      <c r="S23" s="90"/>
      <c r="T23" s="90"/>
      <c r="U23"/>
      <c r="V23"/>
      <c r="W23" s="90"/>
      <c r="X23" s="90"/>
      <c r="Y23" s="90"/>
      <c r="Z23" s="90"/>
      <c r="AA23" s="90"/>
      <c r="AB23" s="90"/>
      <c r="AC23" s="90"/>
      <c r="AD23" s="90"/>
      <c r="AE23" s="87"/>
      <c r="AF23" s="87"/>
      <c r="AG23" s="87"/>
      <c r="AH23" s="90"/>
      <c r="AI23" s="90"/>
      <c r="AJ23" s="87"/>
      <c r="AK23" s="87"/>
      <c r="AL23" s="87"/>
      <c r="AM23" s="87"/>
      <c r="AN23" s="87"/>
      <c r="AO23" s="87"/>
      <c r="AP23" s="87"/>
      <c r="AQ23" s="87"/>
      <c r="AR23" s="87"/>
      <c r="AS23" s="87"/>
      <c r="AT23" s="87"/>
      <c r="AU23" s="87"/>
      <c r="AV23"/>
    </row>
    <row r="24" spans="1:48" ht="12" customHeight="1" x14ac:dyDescent="0.3">
      <c r="A24"/>
      <c r="B24"/>
      <c r="C24" s="87"/>
      <c r="D24"/>
      <c r="E24" s="87"/>
      <c r="F24"/>
      <c r="G24" s="87"/>
      <c r="H24"/>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row>
    <row r="25" spans="1:48" ht="12" customHeight="1" x14ac:dyDescent="0.3">
      <c r="A25"/>
      <c r="B25"/>
      <c r="C25" s="87"/>
      <c r="D25"/>
      <c r="E25" s="87"/>
      <c r="F25"/>
      <c r="G25" s="87"/>
      <c r="H25"/>
      <c r="I25" s="87"/>
      <c r="J25"/>
      <c r="K25" s="87"/>
      <c r="L25"/>
      <c r="M25" s="812" t="str">
        <f>Z51</f>
        <v>Subvention demandée</v>
      </c>
      <c r="N25" s="813"/>
      <c r="O25" s="813"/>
      <c r="P25" s="813"/>
      <c r="Q25" s="813"/>
      <c r="R25" s="813"/>
      <c r="S25" s="813"/>
      <c r="T25" s="814"/>
      <c r="U25"/>
      <c r="V25"/>
      <c r="W25" s="890">
        <f>AO51</f>
        <v>0</v>
      </c>
      <c r="X25" s="813"/>
      <c r="Y25" s="813"/>
      <c r="Z25" s="813"/>
      <c r="AA25" s="813"/>
      <c r="AB25" s="813"/>
      <c r="AC25" s="813"/>
      <c r="AD25" s="814"/>
      <c r="AE25" s="87"/>
      <c r="AF25" s="864" t="e">
        <f>W25/$W$21</f>
        <v>#DIV/0!</v>
      </c>
      <c r="AG25" s="865"/>
      <c r="AH25" s="865"/>
      <c r="AI25" s="866"/>
      <c r="AJ25" s="87"/>
      <c r="AK25" s="87"/>
      <c r="AL25" s="87"/>
      <c r="AM25" s="87"/>
      <c r="AN25" s="87"/>
      <c r="AO25" s="87"/>
      <c r="AP25" s="87"/>
      <c r="AQ25" s="87"/>
      <c r="AR25" s="87"/>
      <c r="AS25" s="87"/>
      <c r="AT25" s="87"/>
      <c r="AU25" s="87"/>
      <c r="AV25"/>
    </row>
    <row r="26" spans="1:48" ht="7.5" customHeight="1" x14ac:dyDescent="0.3">
      <c r="A26"/>
      <c r="B26"/>
      <c r="C26" s="87"/>
      <c r="D26"/>
      <c r="E26" s="87"/>
      <c r="F26"/>
      <c r="G26" s="87"/>
      <c r="H26"/>
      <c r="I26" s="87"/>
      <c r="J26"/>
      <c r="K26" s="87"/>
      <c r="L26"/>
      <c r="M26" s="815"/>
      <c r="N26" s="816"/>
      <c r="O26" s="816"/>
      <c r="P26" s="816"/>
      <c r="Q26" s="816"/>
      <c r="R26" s="816"/>
      <c r="S26" s="816"/>
      <c r="T26" s="817"/>
      <c r="U26"/>
      <c r="V26"/>
      <c r="W26" s="815"/>
      <c r="X26" s="816"/>
      <c r="Y26" s="816"/>
      <c r="Z26" s="816"/>
      <c r="AA26" s="816"/>
      <c r="AB26" s="816"/>
      <c r="AC26" s="816"/>
      <c r="AD26" s="817"/>
      <c r="AE26" s="87"/>
      <c r="AF26" s="867"/>
      <c r="AG26" s="868"/>
      <c r="AH26" s="868"/>
      <c r="AI26" s="869"/>
      <c r="AJ26" s="87"/>
      <c r="AK26" s="87"/>
      <c r="AL26" s="87"/>
      <c r="AM26" s="87"/>
      <c r="AN26" s="87"/>
      <c r="AO26" s="87"/>
      <c r="AP26" s="87"/>
      <c r="AQ26" s="87"/>
      <c r="AR26" s="87"/>
      <c r="AS26" s="87"/>
      <c r="AT26" s="87"/>
      <c r="AU26" s="87"/>
      <c r="AV26"/>
    </row>
    <row r="27" spans="1:48" ht="12" customHeight="1" x14ac:dyDescent="0.3">
      <c r="A27"/>
      <c r="B27"/>
      <c r="C27" s="87"/>
      <c r="D27"/>
      <c r="E27" s="87"/>
      <c r="F27"/>
      <c r="G27" s="87"/>
      <c r="H27"/>
      <c r="I27" s="87"/>
      <c r="J27"/>
      <c r="K27" s="87"/>
      <c r="L27"/>
      <c r="M27" s="87"/>
      <c r="N27" s="87"/>
      <c r="O27" s="87"/>
      <c r="P27" s="87"/>
      <c r="Q27" s="87"/>
      <c r="R27" s="87"/>
      <c r="S27" s="87"/>
      <c r="T27" s="87"/>
      <c r="U27"/>
      <c r="V27"/>
      <c r="W27" s="87"/>
      <c r="X27" s="87"/>
      <c r="Y27" s="87"/>
      <c r="Z27" s="87"/>
      <c r="AA27" s="87"/>
      <c r="AB27" s="87"/>
      <c r="AC27" s="87"/>
      <c r="AD27" s="87"/>
      <c r="AE27" s="87"/>
      <c r="AF27" s="89"/>
      <c r="AG27" s="89"/>
      <c r="AH27" s="89"/>
      <c r="AI27" s="89"/>
      <c r="AJ27" s="87"/>
      <c r="AK27" s="87"/>
      <c r="AL27" s="87"/>
      <c r="AM27" s="87"/>
      <c r="AN27" s="87"/>
      <c r="AO27" s="87"/>
      <c r="AP27" s="87"/>
      <c r="AQ27" s="87"/>
      <c r="AR27" s="87"/>
      <c r="AS27" s="87"/>
      <c r="AT27" s="87"/>
      <c r="AU27" s="87"/>
      <c r="AV27"/>
    </row>
    <row r="28" spans="1:48" ht="12" customHeight="1" x14ac:dyDescent="0.3">
      <c r="A28"/>
      <c r="B28"/>
      <c r="C28" s="87"/>
      <c r="D28"/>
      <c r="E28" s="87"/>
      <c r="F28"/>
      <c r="G28" s="87"/>
      <c r="H28"/>
      <c r="I28" s="87"/>
      <c r="J28"/>
      <c r="K28" s="87"/>
      <c r="L28"/>
      <c r="M28" s="769" t="s">
        <v>223</v>
      </c>
      <c r="N28" s="770"/>
      <c r="O28" s="770"/>
      <c r="P28" s="770"/>
      <c r="Q28" s="770"/>
      <c r="R28" s="770"/>
      <c r="S28" s="770"/>
      <c r="T28" s="771"/>
      <c r="U28"/>
      <c r="V28"/>
      <c r="W28" s="787">
        <f>SUM(AO53:AR72)</f>
        <v>0</v>
      </c>
      <c r="X28" s="770"/>
      <c r="Y28" s="770"/>
      <c r="Z28" s="770"/>
      <c r="AA28" s="770"/>
      <c r="AB28" s="770"/>
      <c r="AC28" s="770"/>
      <c r="AD28" s="771"/>
      <c r="AE28" s="87"/>
      <c r="AF28" s="870" t="e">
        <f>W28/$W$21</f>
        <v>#DIV/0!</v>
      </c>
      <c r="AG28" s="871"/>
      <c r="AH28" s="871"/>
      <c r="AI28" s="872"/>
      <c r="AJ28" s="87"/>
      <c r="AK28" s="87"/>
      <c r="AL28" s="87"/>
      <c r="AM28" s="87"/>
      <c r="AN28" s="87"/>
      <c r="AO28" s="87"/>
      <c r="AP28" s="87"/>
      <c r="AQ28" s="87"/>
      <c r="AR28" s="87"/>
      <c r="AS28" s="87"/>
      <c r="AT28" s="87"/>
      <c r="AU28" s="87"/>
      <c r="AV28"/>
    </row>
    <row r="29" spans="1:48" ht="7.5" customHeight="1" x14ac:dyDescent="0.3">
      <c r="A29"/>
      <c r="B29"/>
      <c r="C29" s="87"/>
      <c r="D29"/>
      <c r="E29" s="87"/>
      <c r="F29"/>
      <c r="G29" s="87"/>
      <c r="H29"/>
      <c r="I29" s="87"/>
      <c r="J29"/>
      <c r="K29" s="87"/>
      <c r="L29"/>
      <c r="M29" s="772"/>
      <c r="N29" s="773"/>
      <c r="O29" s="773"/>
      <c r="P29" s="773"/>
      <c r="Q29" s="773"/>
      <c r="R29" s="773"/>
      <c r="S29" s="773"/>
      <c r="T29" s="774"/>
      <c r="U29"/>
      <c r="V29"/>
      <c r="W29" s="772"/>
      <c r="X29" s="773"/>
      <c r="Y29" s="773"/>
      <c r="Z29" s="773"/>
      <c r="AA29" s="773"/>
      <c r="AB29" s="773"/>
      <c r="AC29" s="773"/>
      <c r="AD29" s="774"/>
      <c r="AE29" s="87"/>
      <c r="AF29" s="873"/>
      <c r="AG29" s="874"/>
      <c r="AH29" s="874"/>
      <c r="AI29" s="875"/>
      <c r="AJ29" s="87"/>
      <c r="AK29" s="87"/>
      <c r="AL29" s="87"/>
      <c r="AM29" s="87"/>
      <c r="AN29" s="87"/>
      <c r="AO29" s="87"/>
      <c r="AP29" s="87"/>
      <c r="AQ29" s="87"/>
      <c r="AR29" s="87"/>
      <c r="AS29" s="87"/>
      <c r="AT29" s="87"/>
      <c r="AU29" s="87"/>
      <c r="AV29"/>
    </row>
    <row r="30" spans="1:48" ht="12" customHeight="1" x14ac:dyDescent="0.3">
      <c r="A30"/>
      <c r="B30"/>
      <c r="C30" s="87"/>
      <c r="D30"/>
      <c r="E30" s="87"/>
      <c r="F30"/>
      <c r="G30" s="87"/>
      <c r="H30"/>
      <c r="I30" s="87"/>
      <c r="J30"/>
      <c r="K30" s="87"/>
      <c r="L30"/>
      <c r="M30" s="91"/>
      <c r="N30" s="91"/>
      <c r="O30" s="91"/>
      <c r="P30" s="91"/>
      <c r="Q30" s="91"/>
      <c r="R30" s="91"/>
      <c r="S30" s="91"/>
      <c r="T30" s="91"/>
      <c r="U30"/>
      <c r="V30"/>
      <c r="W30" s="91"/>
      <c r="X30" s="91"/>
      <c r="Y30" s="91"/>
      <c r="Z30" s="91"/>
      <c r="AA30" s="91"/>
      <c r="AB30" s="91"/>
      <c r="AC30" s="91"/>
      <c r="AD30" s="91"/>
      <c r="AE30" s="87"/>
      <c r="AF30" s="89"/>
      <c r="AG30" s="89"/>
      <c r="AH30" s="89"/>
      <c r="AI30" s="89"/>
      <c r="AJ30" s="87"/>
      <c r="AK30" s="87"/>
      <c r="AL30" s="87"/>
      <c r="AM30" s="87"/>
      <c r="AN30" s="87"/>
      <c r="AO30" s="87"/>
      <c r="AP30" s="87"/>
      <c r="AQ30" s="87"/>
      <c r="AR30" s="87"/>
      <c r="AS30" s="87"/>
      <c r="AT30" s="87"/>
      <c r="AU30" s="87"/>
      <c r="AV30"/>
    </row>
    <row r="31" spans="1:48" ht="12" customHeight="1" x14ac:dyDescent="0.3">
      <c r="A31"/>
      <c r="B31"/>
      <c r="C31" s="87"/>
      <c r="D31"/>
      <c r="E31" s="87"/>
      <c r="F31"/>
      <c r="G31" s="87"/>
      <c r="H31"/>
      <c r="I31" s="87"/>
      <c r="J31"/>
      <c r="K31" s="87"/>
      <c r="L31"/>
      <c r="M31" s="775" t="s">
        <v>224</v>
      </c>
      <c r="N31" s="776"/>
      <c r="O31" s="776"/>
      <c r="P31" s="776"/>
      <c r="Q31" s="776"/>
      <c r="R31" s="776"/>
      <c r="S31" s="776"/>
      <c r="T31" s="777"/>
      <c r="U31"/>
      <c r="V31"/>
      <c r="W31" s="895">
        <f>AO73</f>
        <v>0</v>
      </c>
      <c r="X31" s="776"/>
      <c r="Y31" s="776"/>
      <c r="Z31" s="776"/>
      <c r="AA31" s="776"/>
      <c r="AB31" s="776"/>
      <c r="AC31" s="776"/>
      <c r="AD31" s="777"/>
      <c r="AE31" s="87"/>
      <c r="AF31" s="864" t="e">
        <f>W31/$W$21</f>
        <v>#DIV/0!</v>
      </c>
      <c r="AG31" s="865"/>
      <c r="AH31" s="865"/>
      <c r="AI31" s="866"/>
      <c r="AJ31" s="87"/>
      <c r="AK31" s="87"/>
      <c r="AL31" s="87"/>
      <c r="AM31" s="87"/>
      <c r="AN31" s="87"/>
      <c r="AO31" s="87"/>
      <c r="AP31" s="87"/>
      <c r="AQ31" s="87"/>
      <c r="AR31" s="87"/>
      <c r="AS31" s="87"/>
      <c r="AT31" s="87"/>
      <c r="AU31" s="87"/>
      <c r="AV31"/>
    </row>
    <row r="32" spans="1:48" ht="7.5" customHeight="1" x14ac:dyDescent="0.3">
      <c r="A32"/>
      <c r="B32"/>
      <c r="C32" s="87"/>
      <c r="D32"/>
      <c r="E32" s="87"/>
      <c r="F32"/>
      <c r="G32" s="87"/>
      <c r="H32"/>
      <c r="I32" s="87"/>
      <c r="J32"/>
      <c r="K32" s="87"/>
      <c r="L32"/>
      <c r="M32" s="778"/>
      <c r="N32" s="779"/>
      <c r="O32" s="779"/>
      <c r="P32" s="779"/>
      <c r="Q32" s="779"/>
      <c r="R32" s="779"/>
      <c r="S32" s="779"/>
      <c r="T32" s="780"/>
      <c r="U32"/>
      <c r="V32"/>
      <c r="W32" s="778"/>
      <c r="X32" s="779"/>
      <c r="Y32" s="779"/>
      <c r="Z32" s="779"/>
      <c r="AA32" s="779"/>
      <c r="AB32" s="779"/>
      <c r="AC32" s="779"/>
      <c r="AD32" s="780"/>
      <c r="AE32" s="87"/>
      <c r="AF32" s="867"/>
      <c r="AG32" s="868"/>
      <c r="AH32" s="868"/>
      <c r="AI32" s="869"/>
      <c r="AJ32" s="87"/>
      <c r="AK32" s="87"/>
      <c r="AL32" s="87"/>
      <c r="AM32" s="87"/>
      <c r="AN32" s="87"/>
      <c r="AO32" s="87"/>
      <c r="AP32" s="87"/>
      <c r="AQ32" s="87"/>
      <c r="AR32" s="87"/>
      <c r="AS32" s="87"/>
      <c r="AT32" s="87"/>
      <c r="AU32" s="87"/>
      <c r="AV32"/>
    </row>
    <row r="33" spans="1:653" ht="12" customHeight="1" x14ac:dyDescent="0.3">
      <c r="A33"/>
      <c r="B33"/>
      <c r="C33" s="87"/>
      <c r="D33"/>
      <c r="E33" s="87"/>
      <c r="F33"/>
      <c r="G33" s="87"/>
      <c r="H33"/>
      <c r="I33" s="87"/>
      <c r="J33"/>
      <c r="K33" s="87"/>
      <c r="L33"/>
      <c r="M33" s="91"/>
      <c r="N33" s="91"/>
      <c r="O33" s="91"/>
      <c r="P33" s="91"/>
      <c r="Q33" s="91"/>
      <c r="R33" s="91"/>
      <c r="S33" s="91"/>
      <c r="T33" s="91"/>
      <c r="U33"/>
      <c r="V33"/>
      <c r="W33" s="91"/>
      <c r="X33" s="91"/>
      <c r="Y33" s="91"/>
      <c r="Z33" s="91"/>
      <c r="AA33" s="91"/>
      <c r="AB33" s="91"/>
      <c r="AC33" s="91"/>
      <c r="AD33" s="91"/>
      <c r="AE33" s="87"/>
      <c r="AF33" s="89"/>
      <c r="AG33" s="89"/>
      <c r="AH33" s="89"/>
      <c r="AI33" s="89"/>
      <c r="AJ33" s="87"/>
      <c r="AK33" s="87"/>
      <c r="AL33" s="87"/>
      <c r="AM33" s="87"/>
      <c r="AN33" s="87"/>
      <c r="AO33" s="87"/>
      <c r="AP33" s="87"/>
      <c r="AQ33" s="87"/>
      <c r="AR33" s="87"/>
      <c r="AS33" s="87"/>
      <c r="AT33" s="87"/>
      <c r="AU33" s="87"/>
      <c r="AV33"/>
    </row>
    <row r="34" spans="1:653" ht="12" customHeight="1" x14ac:dyDescent="0.3">
      <c r="A34"/>
      <c r="B34"/>
      <c r="C34" s="87"/>
      <c r="D34"/>
      <c r="E34" s="87"/>
      <c r="F34"/>
      <c r="G34" s="87"/>
      <c r="H34"/>
      <c r="I34" s="87"/>
      <c r="J34"/>
      <c r="K34" s="87"/>
      <c r="L34"/>
      <c r="M34" s="769" t="s">
        <v>225</v>
      </c>
      <c r="N34" s="770"/>
      <c r="O34" s="770"/>
      <c r="P34" s="770"/>
      <c r="Q34" s="770"/>
      <c r="R34" s="770"/>
      <c r="S34" s="770"/>
      <c r="T34" s="771"/>
      <c r="U34"/>
      <c r="V34"/>
      <c r="W34" s="787">
        <f>AO75</f>
        <v>0</v>
      </c>
      <c r="X34" s="770"/>
      <c r="Y34" s="770"/>
      <c r="Z34" s="770"/>
      <c r="AA34" s="770"/>
      <c r="AB34" s="770"/>
      <c r="AC34" s="770"/>
      <c r="AD34" s="771"/>
      <c r="AE34" s="87"/>
      <c r="AF34" s="870" t="e">
        <f>W34/$W$21</f>
        <v>#DIV/0!</v>
      </c>
      <c r="AG34" s="871"/>
      <c r="AH34" s="871"/>
      <c r="AI34" s="872"/>
      <c r="AJ34" s="87"/>
      <c r="AK34" s="87"/>
      <c r="AL34" s="87"/>
      <c r="AM34" s="87"/>
      <c r="AN34" s="87"/>
      <c r="AO34" s="87"/>
      <c r="AP34" s="87"/>
      <c r="AQ34" s="87"/>
      <c r="AR34" s="87"/>
      <c r="AS34" s="87"/>
      <c r="AT34" s="87"/>
      <c r="AU34" s="87"/>
      <c r="AV34"/>
    </row>
    <row r="35" spans="1:653" ht="12" customHeight="1" x14ac:dyDescent="0.3">
      <c r="A35"/>
      <c r="B35"/>
      <c r="C35" s="88"/>
      <c r="D35" s="88"/>
      <c r="E35" s="88"/>
      <c r="F35" s="88"/>
      <c r="G35" s="88"/>
      <c r="H35" s="88"/>
      <c r="I35" s="88"/>
      <c r="J35" s="88"/>
      <c r="K35" s="88"/>
      <c r="L35" s="88"/>
      <c r="M35" s="772"/>
      <c r="N35" s="773"/>
      <c r="O35" s="773"/>
      <c r="P35" s="773"/>
      <c r="Q35" s="773"/>
      <c r="R35" s="773"/>
      <c r="S35" s="773"/>
      <c r="T35" s="774"/>
      <c r="U35"/>
      <c r="V35"/>
      <c r="W35" s="772"/>
      <c r="X35" s="773"/>
      <c r="Y35" s="773"/>
      <c r="Z35" s="773"/>
      <c r="AA35" s="773"/>
      <c r="AB35" s="773"/>
      <c r="AC35" s="773"/>
      <c r="AD35" s="774"/>
      <c r="AE35" s="87"/>
      <c r="AF35" s="873"/>
      <c r="AG35" s="874"/>
      <c r="AH35" s="874"/>
      <c r="AI35" s="875"/>
      <c r="AJ35" s="87"/>
      <c r="AK35" s="87"/>
      <c r="AL35" s="87"/>
      <c r="AM35" s="87"/>
      <c r="AN35" s="87"/>
      <c r="AO35" s="87"/>
      <c r="AP35" s="87"/>
      <c r="AQ35" s="87"/>
      <c r="AR35" s="87"/>
      <c r="AS35" s="87"/>
      <c r="AT35" s="87"/>
      <c r="AU35" s="87"/>
      <c r="AV35"/>
    </row>
    <row r="36" spans="1:653" ht="12" customHeight="1" x14ac:dyDescent="0.3">
      <c r="A36"/>
      <c r="B36"/>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7"/>
      <c r="AK36" s="87"/>
      <c r="AL36" s="87"/>
      <c r="AM36" s="87"/>
      <c r="AN36" s="87"/>
      <c r="AO36" s="87"/>
      <c r="AP36" s="87"/>
      <c r="AQ36" s="87"/>
      <c r="AR36" s="87"/>
      <c r="AS36" s="87"/>
      <c r="AT36" s="87"/>
      <c r="AU36" s="87"/>
      <c r="AV36"/>
    </row>
    <row r="37" spans="1:653" ht="12" customHeight="1" x14ac:dyDescent="0.3">
      <c r="A37"/>
      <c r="B37"/>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7"/>
      <c r="AK37" s="87"/>
      <c r="AL37" s="87"/>
      <c r="AM37" s="87"/>
      <c r="AN37" s="87"/>
      <c r="AO37" s="87"/>
      <c r="AP37" s="87"/>
      <c r="AQ37" s="87"/>
      <c r="AR37" s="87"/>
      <c r="AS37" s="87"/>
      <c r="AT37" s="87"/>
      <c r="AU37" s="87"/>
      <c r="AV37"/>
    </row>
    <row r="38" spans="1:653" ht="12" customHeight="1" x14ac:dyDescent="0.3">
      <c r="A38" s="715" t="s">
        <v>226</v>
      </c>
      <c r="B38" s="715"/>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715"/>
      <c r="AD38" s="715"/>
      <c r="AE38" s="715"/>
      <c r="AF38" s="715"/>
      <c r="AG38" s="715"/>
      <c r="AH38" s="715"/>
      <c r="AI38" s="715"/>
      <c r="AJ38" s="715"/>
      <c r="AK38" s="715"/>
      <c r="AL38" s="715"/>
      <c r="AM38" s="715"/>
      <c r="AN38" s="715"/>
      <c r="AO38" s="715"/>
      <c r="AP38" s="715"/>
      <c r="AQ38" s="715"/>
      <c r="AR38" s="715"/>
      <c r="AS38" s="715"/>
      <c r="AT38" s="715"/>
      <c r="AU38" s="715"/>
      <c r="AV38" s="715"/>
    </row>
    <row r="39" spans="1:653" ht="12" customHeight="1" thickBot="1" x14ac:dyDescent="0.35">
      <c r="A39" s="396"/>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row>
    <row r="40" spans="1:653" ht="12" customHeight="1" thickTop="1" x14ac:dyDescent="0.3">
      <c r="A40" s="378"/>
      <c r="B40" s="378"/>
      <c r="C40" s="378"/>
      <c r="D40" s="379" t="str">
        <f>D1</f>
        <v>Appel à projets commun 2019</v>
      </c>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686" t="s">
        <v>251</v>
      </c>
      <c r="AO40" s="687"/>
      <c r="AP40" s="687"/>
      <c r="AQ40" s="687"/>
      <c r="AR40" s="687"/>
      <c r="AS40" s="687"/>
      <c r="AT40" s="687"/>
      <c r="AU40" s="687"/>
      <c r="AV40" s="688"/>
    </row>
    <row r="41" spans="1:653" ht="12" customHeight="1" x14ac:dyDescent="0.3">
      <c r="A41" s="378"/>
      <c r="B41" s="378"/>
      <c r="C41" s="378"/>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689"/>
      <c r="AO41" s="420"/>
      <c r="AP41" s="420"/>
      <c r="AQ41" s="420"/>
      <c r="AR41" s="420"/>
      <c r="AS41" s="420"/>
      <c r="AT41" s="420"/>
      <c r="AU41" s="420"/>
      <c r="AV41" s="690"/>
    </row>
    <row r="42" spans="1:653" ht="12" customHeight="1" thickBot="1" x14ac:dyDescent="0.35">
      <c r="A42" s="378"/>
      <c r="B42" s="378"/>
      <c r="C42" s="378"/>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691"/>
      <c r="AO42" s="692"/>
      <c r="AP42" s="692"/>
      <c r="AQ42" s="692"/>
      <c r="AR42" s="692"/>
      <c r="AS42" s="692"/>
      <c r="AT42" s="692"/>
      <c r="AU42" s="692"/>
      <c r="AV42" s="693"/>
    </row>
    <row r="43" spans="1:653" ht="16.5" customHeight="1" thickTop="1" x14ac:dyDescent="0.3">
      <c r="A43"/>
      <c r="B43" s="781" t="s">
        <v>816</v>
      </c>
      <c r="C43" s="782"/>
      <c r="D43" s="782"/>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3"/>
      <c r="AV43" s="77"/>
      <c r="AW43" s="98"/>
      <c r="AX43" s="98"/>
      <c r="AY43" s="98"/>
      <c r="AZ43" s="98"/>
      <c r="BA43" s="98"/>
      <c r="BB43" s="98"/>
      <c r="BC43" s="98"/>
      <c r="BD43" s="98"/>
      <c r="BE43" s="98"/>
    </row>
    <row r="44" spans="1:653" ht="16.5" customHeight="1" thickBot="1" x14ac:dyDescent="0.35">
      <c r="A44"/>
      <c r="B44" s="784"/>
      <c r="C44" s="785"/>
      <c r="D44" s="785"/>
      <c r="E44" s="785"/>
      <c r="F44" s="785"/>
      <c r="G44" s="785"/>
      <c r="H44" s="785"/>
      <c r="I44" s="785"/>
      <c r="J44" s="785"/>
      <c r="K44" s="785"/>
      <c r="L44" s="785"/>
      <c r="M44" s="785"/>
      <c r="N44" s="785"/>
      <c r="O44" s="785"/>
      <c r="P44" s="785"/>
      <c r="Q44" s="785"/>
      <c r="R44" s="785"/>
      <c r="S44" s="785"/>
      <c r="T44" s="785"/>
      <c r="U44" s="785"/>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c r="AU44" s="786"/>
      <c r="AV44" s="77"/>
      <c r="AW44" s="98"/>
      <c r="AX44" s="98"/>
      <c r="AY44" s="98"/>
      <c r="AZ44" s="98"/>
      <c r="BA44" s="98"/>
      <c r="BB44" s="98"/>
      <c r="BC44" s="98"/>
      <c r="BD44" s="98"/>
      <c r="BE44" s="98"/>
    </row>
    <row r="45" spans="1:653" ht="12" customHeight="1"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row>
    <row r="46" spans="1:653" s="78" customFormat="1" ht="12" customHeight="1" x14ac:dyDescent="0.3">
      <c r="B46" s="763" t="s">
        <v>131</v>
      </c>
      <c r="C46" s="764"/>
      <c r="D46" s="764"/>
      <c r="E46" s="764"/>
      <c r="F46" s="764"/>
      <c r="G46" s="764"/>
      <c r="H46" s="764"/>
      <c r="I46" s="764"/>
      <c r="J46" s="764"/>
      <c r="K46" s="764"/>
      <c r="L46" s="764"/>
      <c r="M46" s="764"/>
      <c r="N46" s="764"/>
      <c r="O46" s="764"/>
      <c r="P46" s="764"/>
      <c r="Q46" s="764"/>
      <c r="R46" s="764"/>
      <c r="S46" s="764"/>
      <c r="T46" s="764"/>
      <c r="U46" s="764"/>
      <c r="V46" s="764"/>
      <c r="W46" s="765"/>
      <c r="Z46" s="763" t="s">
        <v>229</v>
      </c>
      <c r="AA46" s="764"/>
      <c r="AB46" s="764"/>
      <c r="AC46" s="764"/>
      <c r="AD46" s="764"/>
      <c r="AE46" s="764"/>
      <c r="AF46" s="764"/>
      <c r="AG46" s="764"/>
      <c r="AH46" s="764"/>
      <c r="AI46" s="764"/>
      <c r="AJ46" s="764"/>
      <c r="AK46" s="764"/>
      <c r="AL46" s="764"/>
      <c r="AM46" s="764"/>
      <c r="AN46" s="764"/>
      <c r="AO46" s="764"/>
      <c r="AP46" s="764"/>
      <c r="AQ46" s="764"/>
      <c r="AR46" s="764"/>
      <c r="AS46" s="764"/>
      <c r="AT46" s="764"/>
      <c r="AU46" s="765"/>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K46" s="101"/>
      <c r="IL46" s="101"/>
      <c r="IM46" s="10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N46" s="101"/>
      <c r="LO46" s="101"/>
      <c r="LP46" s="10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c r="OQ46" s="101"/>
      <c r="OR46" s="101"/>
      <c r="OS46" s="101"/>
      <c r="OT46" s="101"/>
      <c r="OU46" s="101"/>
      <c r="OV46" s="101"/>
      <c r="OW46" s="101"/>
      <c r="OX46" s="101"/>
      <c r="OY46" s="101"/>
      <c r="OZ46" s="101"/>
      <c r="PA46" s="101"/>
      <c r="PB46" s="101"/>
      <c r="PC46" s="101"/>
      <c r="PD46" s="101"/>
      <c r="PE46" s="101"/>
      <c r="PF46" s="101"/>
      <c r="PG46" s="101"/>
      <c r="PH46" s="101"/>
      <c r="PI46" s="101"/>
      <c r="PJ46" s="101"/>
      <c r="PK46" s="101"/>
      <c r="PL46" s="101"/>
      <c r="PM46" s="101"/>
      <c r="PN46" s="101"/>
      <c r="PO46" s="101"/>
      <c r="PP46" s="101"/>
      <c r="PQ46" s="101"/>
      <c r="PR46" s="101"/>
      <c r="PS46" s="101"/>
      <c r="PT46" s="101"/>
      <c r="PU46" s="101"/>
      <c r="PV46" s="101"/>
      <c r="PW46" s="101"/>
      <c r="PX46" s="101"/>
      <c r="PY46" s="101"/>
      <c r="PZ46" s="101"/>
      <c r="QA46" s="101"/>
      <c r="QB46" s="101"/>
      <c r="QC46" s="101"/>
      <c r="QD46" s="101"/>
      <c r="QE46" s="101"/>
      <c r="QF46" s="101"/>
      <c r="QG46" s="101"/>
      <c r="QH46" s="101"/>
      <c r="QI46" s="101"/>
      <c r="QJ46" s="101"/>
      <c r="QK46" s="101"/>
      <c r="QL46" s="101"/>
      <c r="QM46" s="101"/>
      <c r="QN46" s="101"/>
      <c r="QO46" s="101"/>
      <c r="QP46" s="101"/>
      <c r="QQ46" s="101"/>
      <c r="QR46" s="101"/>
      <c r="QS46" s="101"/>
      <c r="QT46" s="101"/>
      <c r="QU46" s="101"/>
      <c r="QV46" s="101"/>
      <c r="QW46" s="101"/>
      <c r="QX46" s="101"/>
      <c r="QY46" s="101"/>
      <c r="QZ46" s="101"/>
      <c r="RA46" s="101"/>
      <c r="RB46" s="101"/>
      <c r="RC46" s="101"/>
      <c r="RD46" s="101"/>
      <c r="RE46" s="101"/>
      <c r="RF46" s="101"/>
      <c r="RG46" s="101"/>
      <c r="RH46" s="101"/>
      <c r="RI46" s="101"/>
      <c r="RJ46" s="101"/>
      <c r="RK46" s="101"/>
      <c r="RL46" s="101"/>
      <c r="RM46" s="101"/>
      <c r="RN46" s="101"/>
      <c r="RO46" s="101"/>
      <c r="RP46" s="101"/>
      <c r="RQ46" s="101"/>
      <c r="RR46" s="101"/>
      <c r="RS46" s="101"/>
      <c r="RT46" s="101"/>
      <c r="RU46" s="101"/>
      <c r="RV46" s="101"/>
      <c r="RW46" s="101"/>
      <c r="RX46" s="101"/>
      <c r="RY46" s="101"/>
      <c r="RZ46" s="101"/>
      <c r="SA46" s="101"/>
      <c r="SB46" s="101"/>
      <c r="SC46" s="101"/>
      <c r="SD46" s="101"/>
      <c r="SE46" s="101"/>
      <c r="SF46" s="101"/>
      <c r="SG46" s="101"/>
      <c r="SH46" s="101"/>
      <c r="SI46" s="101"/>
      <c r="SJ46" s="101"/>
      <c r="SK46" s="101"/>
      <c r="SL46" s="101"/>
      <c r="SM46" s="101"/>
      <c r="SN46" s="101"/>
      <c r="SO46" s="101"/>
      <c r="SP46" s="101"/>
      <c r="SQ46" s="101"/>
      <c r="SR46" s="101"/>
      <c r="SS46" s="101"/>
      <c r="ST46" s="101"/>
      <c r="SU46" s="101"/>
      <c r="SV46" s="101"/>
      <c r="SW46" s="101"/>
      <c r="SX46" s="101"/>
      <c r="SY46" s="101"/>
      <c r="SZ46" s="101"/>
      <c r="TA46" s="101"/>
      <c r="TB46" s="101"/>
      <c r="TC46" s="101"/>
      <c r="TD46" s="101"/>
      <c r="TE46" s="101"/>
      <c r="TF46" s="101"/>
      <c r="TG46" s="101"/>
      <c r="TH46" s="101"/>
      <c r="TI46" s="101"/>
      <c r="TJ46" s="101"/>
      <c r="TK46" s="101"/>
      <c r="TL46" s="101"/>
      <c r="TM46" s="101"/>
      <c r="TN46" s="101"/>
      <c r="TO46" s="101"/>
      <c r="TP46" s="101"/>
      <c r="TQ46" s="101"/>
      <c r="TR46" s="101"/>
      <c r="TS46" s="101"/>
      <c r="TT46" s="101"/>
      <c r="TU46" s="101"/>
      <c r="TV46" s="101"/>
      <c r="TW46" s="101"/>
      <c r="TX46" s="101"/>
      <c r="TY46" s="101"/>
      <c r="TZ46" s="101"/>
      <c r="UA46" s="101"/>
      <c r="UB46" s="101"/>
      <c r="UC46" s="101"/>
      <c r="UD46" s="101"/>
      <c r="UE46" s="101"/>
      <c r="UF46" s="101"/>
      <c r="UG46" s="101"/>
      <c r="UH46" s="101"/>
      <c r="UI46" s="101"/>
      <c r="UJ46" s="101"/>
      <c r="UK46" s="101"/>
      <c r="UL46" s="101"/>
      <c r="UM46" s="101"/>
      <c r="UN46" s="101"/>
      <c r="UO46" s="101"/>
      <c r="UP46" s="101"/>
      <c r="UQ46" s="101"/>
      <c r="UR46" s="101"/>
      <c r="US46" s="101"/>
      <c r="UT46" s="101"/>
      <c r="UU46" s="101"/>
      <c r="UV46" s="101"/>
      <c r="UW46" s="101"/>
      <c r="UX46" s="101"/>
      <c r="UY46" s="101"/>
      <c r="UZ46" s="101"/>
      <c r="VA46" s="101"/>
      <c r="VB46" s="101"/>
      <c r="VC46" s="101"/>
      <c r="VD46" s="101"/>
      <c r="VE46" s="101"/>
      <c r="VF46" s="101"/>
      <c r="VG46" s="101"/>
      <c r="VH46" s="101"/>
      <c r="VI46" s="101"/>
      <c r="VJ46" s="101"/>
      <c r="VK46" s="101"/>
      <c r="VL46" s="101"/>
      <c r="VM46" s="101"/>
      <c r="VN46" s="101"/>
      <c r="VO46" s="101"/>
      <c r="VP46" s="101"/>
      <c r="VQ46" s="101"/>
      <c r="VR46" s="101"/>
      <c r="VS46" s="101"/>
      <c r="VT46" s="101"/>
      <c r="VU46" s="101"/>
      <c r="VV46" s="101"/>
      <c r="VW46" s="101"/>
      <c r="VX46" s="101"/>
      <c r="VY46" s="101"/>
      <c r="VZ46" s="101"/>
      <c r="WA46" s="101"/>
      <c r="WB46" s="101"/>
      <c r="WC46" s="101"/>
      <c r="WD46" s="101"/>
      <c r="WE46" s="101"/>
      <c r="WF46" s="101"/>
      <c r="WG46" s="101"/>
      <c r="WH46" s="101"/>
      <c r="WI46" s="101"/>
      <c r="WJ46" s="101"/>
      <c r="WK46" s="101"/>
      <c r="WL46" s="101"/>
      <c r="WM46" s="101"/>
      <c r="WN46" s="101"/>
      <c r="WO46" s="101"/>
      <c r="WP46" s="101"/>
      <c r="WQ46" s="101"/>
      <c r="WR46" s="101"/>
      <c r="WS46" s="101"/>
      <c r="WT46" s="101"/>
      <c r="WU46" s="101"/>
      <c r="WV46" s="101"/>
      <c r="WW46" s="101"/>
      <c r="WX46" s="101"/>
      <c r="WY46" s="101"/>
      <c r="WZ46" s="101"/>
      <c r="XA46" s="101"/>
      <c r="XB46" s="101"/>
      <c r="XC46" s="101"/>
      <c r="XD46" s="101"/>
      <c r="XE46" s="101"/>
      <c r="XF46" s="101"/>
      <c r="XG46" s="101"/>
      <c r="XH46" s="101"/>
      <c r="XI46" s="101"/>
      <c r="XJ46" s="101"/>
      <c r="XK46" s="101"/>
      <c r="XL46" s="101"/>
      <c r="XM46" s="101"/>
      <c r="XN46" s="101"/>
      <c r="XO46" s="101"/>
      <c r="XP46" s="101"/>
      <c r="XQ46" s="101"/>
      <c r="XR46" s="101"/>
      <c r="XS46" s="101"/>
      <c r="XT46" s="101"/>
      <c r="XU46" s="101"/>
      <c r="XV46" s="101"/>
      <c r="XW46" s="101"/>
      <c r="XX46" s="101"/>
      <c r="XY46" s="101"/>
      <c r="XZ46" s="101"/>
      <c r="YA46" s="101"/>
      <c r="YB46" s="101"/>
      <c r="YC46" s="101"/>
    </row>
    <row r="47" spans="1:653" s="78" customFormat="1" ht="12" customHeight="1" x14ac:dyDescent="0.3">
      <c r="B47" s="766"/>
      <c r="C47" s="767"/>
      <c r="D47" s="767"/>
      <c r="E47" s="767"/>
      <c r="F47" s="767"/>
      <c r="G47" s="767"/>
      <c r="H47" s="767"/>
      <c r="I47" s="767"/>
      <c r="J47" s="767"/>
      <c r="K47" s="767"/>
      <c r="L47" s="767"/>
      <c r="M47" s="767"/>
      <c r="N47" s="767"/>
      <c r="O47" s="767"/>
      <c r="P47" s="767"/>
      <c r="Q47" s="767"/>
      <c r="R47" s="767"/>
      <c r="S47" s="767"/>
      <c r="T47" s="767"/>
      <c r="U47" s="767"/>
      <c r="V47" s="767"/>
      <c r="W47" s="768"/>
      <c r="Z47" s="766"/>
      <c r="AA47" s="767"/>
      <c r="AB47" s="767"/>
      <c r="AC47" s="767"/>
      <c r="AD47" s="767"/>
      <c r="AE47" s="767"/>
      <c r="AF47" s="767"/>
      <c r="AG47" s="767"/>
      <c r="AH47" s="767"/>
      <c r="AI47" s="767"/>
      <c r="AJ47" s="767"/>
      <c r="AK47" s="767"/>
      <c r="AL47" s="767"/>
      <c r="AM47" s="767"/>
      <c r="AN47" s="767"/>
      <c r="AO47" s="767"/>
      <c r="AP47" s="767"/>
      <c r="AQ47" s="767"/>
      <c r="AR47" s="767"/>
      <c r="AS47" s="767"/>
      <c r="AT47" s="767"/>
      <c r="AU47" s="768"/>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N47" s="101"/>
      <c r="LO47" s="101"/>
      <c r="LP47" s="10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c r="OQ47" s="101"/>
      <c r="OR47" s="101"/>
      <c r="OS47" s="101"/>
      <c r="OT47" s="101"/>
      <c r="OU47" s="101"/>
      <c r="OV47" s="101"/>
      <c r="OW47" s="101"/>
      <c r="OX47" s="101"/>
      <c r="OY47" s="101"/>
      <c r="OZ47" s="101"/>
      <c r="PA47" s="101"/>
      <c r="PB47" s="101"/>
      <c r="PC47" s="101"/>
      <c r="PD47" s="101"/>
      <c r="PE47" s="101"/>
      <c r="PF47" s="101"/>
      <c r="PG47" s="101"/>
      <c r="PH47" s="101"/>
      <c r="PI47" s="101"/>
      <c r="PJ47" s="101"/>
      <c r="PK47" s="101"/>
      <c r="PL47" s="101"/>
      <c r="PM47" s="101"/>
      <c r="PN47" s="101"/>
      <c r="PO47" s="101"/>
      <c r="PP47" s="101"/>
      <c r="PQ47" s="101"/>
      <c r="PR47" s="101"/>
      <c r="PS47" s="101"/>
      <c r="PT47" s="101"/>
      <c r="PU47" s="101"/>
      <c r="PV47" s="101"/>
      <c r="PW47" s="101"/>
      <c r="PX47" s="101"/>
      <c r="PY47" s="101"/>
      <c r="PZ47" s="101"/>
      <c r="QA47" s="101"/>
      <c r="QB47" s="101"/>
      <c r="QC47" s="101"/>
      <c r="QD47" s="101"/>
      <c r="QE47" s="101"/>
      <c r="QF47" s="101"/>
      <c r="QG47" s="101"/>
      <c r="QH47" s="101"/>
      <c r="QI47" s="101"/>
      <c r="QJ47" s="101"/>
      <c r="QK47" s="101"/>
      <c r="QL47" s="101"/>
      <c r="QM47" s="101"/>
      <c r="QN47" s="101"/>
      <c r="QO47" s="101"/>
      <c r="QP47" s="101"/>
      <c r="QQ47" s="101"/>
      <c r="QR47" s="101"/>
      <c r="QS47" s="101"/>
      <c r="QT47" s="101"/>
      <c r="QU47" s="101"/>
      <c r="QV47" s="101"/>
      <c r="QW47" s="101"/>
      <c r="QX47" s="101"/>
      <c r="QY47" s="101"/>
      <c r="QZ47" s="101"/>
      <c r="RA47" s="101"/>
      <c r="RB47" s="101"/>
      <c r="RC47" s="101"/>
      <c r="RD47" s="101"/>
      <c r="RE47" s="101"/>
      <c r="RF47" s="101"/>
      <c r="RG47" s="101"/>
      <c r="RH47" s="101"/>
      <c r="RI47" s="101"/>
      <c r="RJ47" s="101"/>
      <c r="RK47" s="101"/>
      <c r="RL47" s="101"/>
      <c r="RM47" s="101"/>
      <c r="RN47" s="101"/>
      <c r="RO47" s="101"/>
      <c r="RP47" s="101"/>
      <c r="RQ47" s="101"/>
      <c r="RR47" s="101"/>
      <c r="RS47" s="101"/>
      <c r="RT47" s="101"/>
      <c r="RU47" s="101"/>
      <c r="RV47" s="101"/>
      <c r="RW47" s="101"/>
      <c r="RX47" s="101"/>
      <c r="RY47" s="101"/>
      <c r="RZ47" s="101"/>
      <c r="SA47" s="101"/>
      <c r="SB47" s="101"/>
      <c r="SC47" s="101"/>
      <c r="SD47" s="101"/>
      <c r="SE47" s="101"/>
      <c r="SF47" s="101"/>
      <c r="SG47" s="101"/>
      <c r="SH47" s="101"/>
      <c r="SI47" s="101"/>
      <c r="SJ47" s="101"/>
      <c r="SK47" s="101"/>
      <c r="SL47" s="101"/>
      <c r="SM47" s="101"/>
      <c r="SN47" s="101"/>
      <c r="SO47" s="101"/>
      <c r="SP47" s="101"/>
      <c r="SQ47" s="101"/>
      <c r="SR47" s="101"/>
      <c r="SS47" s="101"/>
      <c r="ST47" s="101"/>
      <c r="SU47" s="101"/>
      <c r="SV47" s="101"/>
      <c r="SW47" s="101"/>
      <c r="SX47" s="101"/>
      <c r="SY47" s="101"/>
      <c r="SZ47" s="101"/>
      <c r="TA47" s="101"/>
      <c r="TB47" s="101"/>
      <c r="TC47" s="101"/>
      <c r="TD47" s="101"/>
      <c r="TE47" s="101"/>
      <c r="TF47" s="101"/>
      <c r="TG47" s="101"/>
      <c r="TH47" s="101"/>
      <c r="TI47" s="101"/>
      <c r="TJ47" s="101"/>
      <c r="TK47" s="101"/>
      <c r="TL47" s="101"/>
      <c r="TM47" s="101"/>
      <c r="TN47" s="101"/>
      <c r="TO47" s="101"/>
      <c r="TP47" s="101"/>
      <c r="TQ47" s="101"/>
      <c r="TR47" s="101"/>
      <c r="TS47" s="101"/>
      <c r="TT47" s="101"/>
      <c r="TU47" s="101"/>
      <c r="TV47" s="101"/>
      <c r="TW47" s="101"/>
      <c r="TX47" s="101"/>
      <c r="TY47" s="101"/>
      <c r="TZ47" s="101"/>
      <c r="UA47" s="101"/>
      <c r="UB47" s="101"/>
      <c r="UC47" s="101"/>
      <c r="UD47" s="101"/>
      <c r="UE47" s="101"/>
      <c r="UF47" s="101"/>
      <c r="UG47" s="101"/>
      <c r="UH47" s="101"/>
      <c r="UI47" s="101"/>
      <c r="UJ47" s="101"/>
      <c r="UK47" s="101"/>
      <c r="UL47" s="101"/>
      <c r="UM47" s="101"/>
      <c r="UN47" s="101"/>
      <c r="UO47" s="101"/>
      <c r="UP47" s="101"/>
      <c r="UQ47" s="101"/>
      <c r="UR47" s="101"/>
      <c r="US47" s="101"/>
      <c r="UT47" s="101"/>
      <c r="UU47" s="101"/>
      <c r="UV47" s="101"/>
      <c r="UW47" s="101"/>
      <c r="UX47" s="101"/>
      <c r="UY47" s="101"/>
      <c r="UZ47" s="101"/>
      <c r="VA47" s="101"/>
      <c r="VB47" s="101"/>
      <c r="VC47" s="101"/>
      <c r="VD47" s="101"/>
      <c r="VE47" s="101"/>
      <c r="VF47" s="101"/>
      <c r="VG47" s="101"/>
      <c r="VH47" s="101"/>
      <c r="VI47" s="101"/>
      <c r="VJ47" s="101"/>
      <c r="VK47" s="101"/>
      <c r="VL47" s="101"/>
      <c r="VM47" s="101"/>
      <c r="VN47" s="101"/>
      <c r="VO47" s="101"/>
      <c r="VP47" s="101"/>
      <c r="VQ47" s="101"/>
      <c r="VR47" s="101"/>
      <c r="VS47" s="101"/>
      <c r="VT47" s="101"/>
      <c r="VU47" s="101"/>
      <c r="VV47" s="101"/>
      <c r="VW47" s="101"/>
      <c r="VX47" s="101"/>
      <c r="VY47" s="101"/>
      <c r="VZ47" s="101"/>
      <c r="WA47" s="101"/>
      <c r="WB47" s="101"/>
      <c r="WC47" s="101"/>
      <c r="WD47" s="101"/>
      <c r="WE47" s="101"/>
      <c r="WF47" s="101"/>
      <c r="WG47" s="101"/>
      <c r="WH47" s="101"/>
      <c r="WI47" s="101"/>
      <c r="WJ47" s="101"/>
      <c r="WK47" s="101"/>
      <c r="WL47" s="101"/>
      <c r="WM47" s="101"/>
      <c r="WN47" s="101"/>
      <c r="WO47" s="101"/>
      <c r="WP47" s="101"/>
      <c r="WQ47" s="101"/>
      <c r="WR47" s="101"/>
      <c r="WS47" s="101"/>
      <c r="WT47" s="101"/>
      <c r="WU47" s="101"/>
      <c r="WV47" s="101"/>
      <c r="WW47" s="101"/>
      <c r="WX47" s="101"/>
      <c r="WY47" s="101"/>
      <c r="WZ47" s="101"/>
      <c r="XA47" s="101"/>
      <c r="XB47" s="101"/>
      <c r="XC47" s="101"/>
      <c r="XD47" s="101"/>
      <c r="XE47" s="101"/>
      <c r="XF47" s="101"/>
      <c r="XG47" s="101"/>
      <c r="XH47" s="101"/>
      <c r="XI47" s="101"/>
      <c r="XJ47" s="101"/>
      <c r="XK47" s="101"/>
      <c r="XL47" s="101"/>
      <c r="XM47" s="101"/>
      <c r="XN47" s="101"/>
      <c r="XO47" s="101"/>
      <c r="XP47" s="101"/>
      <c r="XQ47" s="101"/>
      <c r="XR47" s="101"/>
      <c r="XS47" s="101"/>
      <c r="XT47" s="101"/>
      <c r="XU47" s="101"/>
      <c r="XV47" s="101"/>
      <c r="XW47" s="101"/>
      <c r="XX47" s="101"/>
      <c r="XY47" s="101"/>
      <c r="XZ47" s="101"/>
      <c r="YA47" s="101"/>
      <c r="YB47" s="101"/>
      <c r="YC47" s="101"/>
    </row>
    <row r="48" spans="1:653" ht="12" customHeight="1" thickBot="1" x14ac:dyDescent="0.3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row>
    <row r="49" spans="1:48" ht="12" customHeight="1" x14ac:dyDescent="0.3">
      <c r="A49"/>
      <c r="B49" s="860" t="s">
        <v>230</v>
      </c>
      <c r="C49" s="801"/>
      <c r="D49" s="801"/>
      <c r="E49" s="801"/>
      <c r="F49" s="801"/>
      <c r="G49" s="801"/>
      <c r="H49" s="801"/>
      <c r="I49" s="801"/>
      <c r="J49" s="801"/>
      <c r="K49" s="801"/>
      <c r="L49" s="801"/>
      <c r="M49" s="801"/>
      <c r="N49" s="801"/>
      <c r="O49" s="801"/>
      <c r="P49" s="801"/>
      <c r="Q49" s="801"/>
      <c r="R49" s="801"/>
      <c r="S49" s="861"/>
      <c r="T49" s="800" t="s">
        <v>138</v>
      </c>
      <c r="U49" s="801"/>
      <c r="V49" s="801"/>
      <c r="W49" s="802"/>
      <c r="X49"/>
      <c r="Y49"/>
      <c r="Z49" s="860" t="s">
        <v>231</v>
      </c>
      <c r="AA49" s="801"/>
      <c r="AB49" s="801"/>
      <c r="AC49" s="801"/>
      <c r="AD49" s="801"/>
      <c r="AE49" s="801"/>
      <c r="AF49" s="801"/>
      <c r="AG49" s="801"/>
      <c r="AH49" s="801"/>
      <c r="AI49" s="801"/>
      <c r="AJ49" s="801"/>
      <c r="AK49" s="801"/>
      <c r="AL49" s="801"/>
      <c r="AM49" s="801"/>
      <c r="AN49" s="861"/>
      <c r="AO49" s="800" t="s">
        <v>138</v>
      </c>
      <c r="AP49" s="801"/>
      <c r="AQ49" s="801"/>
      <c r="AR49" s="802"/>
      <c r="AS49" s="800" t="s">
        <v>150</v>
      </c>
      <c r="AT49" s="801"/>
      <c r="AU49" s="802"/>
      <c r="AV49"/>
    </row>
    <row r="50" spans="1:48" ht="12" customHeight="1" thickBot="1" x14ac:dyDescent="0.35">
      <c r="A50"/>
      <c r="B50" s="862"/>
      <c r="C50" s="804"/>
      <c r="D50" s="804"/>
      <c r="E50" s="804"/>
      <c r="F50" s="804"/>
      <c r="G50" s="804"/>
      <c r="H50" s="804"/>
      <c r="I50" s="804"/>
      <c r="J50" s="804"/>
      <c r="K50" s="804"/>
      <c r="L50" s="804"/>
      <c r="M50" s="804"/>
      <c r="N50" s="804"/>
      <c r="O50" s="804"/>
      <c r="P50" s="804"/>
      <c r="Q50" s="804"/>
      <c r="R50" s="804"/>
      <c r="S50" s="863"/>
      <c r="T50" s="803"/>
      <c r="U50" s="804"/>
      <c r="V50" s="804"/>
      <c r="W50" s="805"/>
      <c r="X50"/>
      <c r="Y50"/>
      <c r="Z50" s="862"/>
      <c r="AA50" s="804"/>
      <c r="AB50" s="804"/>
      <c r="AC50" s="804"/>
      <c r="AD50" s="804"/>
      <c r="AE50" s="804"/>
      <c r="AF50" s="804"/>
      <c r="AG50" s="804"/>
      <c r="AH50" s="804"/>
      <c r="AI50" s="804"/>
      <c r="AJ50" s="804"/>
      <c r="AK50" s="804"/>
      <c r="AL50" s="804"/>
      <c r="AM50" s="804"/>
      <c r="AN50" s="863"/>
      <c r="AO50" s="803"/>
      <c r="AP50" s="804"/>
      <c r="AQ50" s="804"/>
      <c r="AR50" s="805"/>
      <c r="AS50" s="803"/>
      <c r="AT50" s="804"/>
      <c r="AU50" s="805"/>
      <c r="AV50"/>
    </row>
    <row r="51" spans="1:48" ht="12" customHeight="1" x14ac:dyDescent="0.3">
      <c r="A51"/>
      <c r="B51" s="798"/>
      <c r="C51" s="799"/>
      <c r="D51" s="799"/>
      <c r="E51" s="799"/>
      <c r="F51" s="799"/>
      <c r="G51" s="799"/>
      <c r="H51" s="799"/>
      <c r="I51" s="799"/>
      <c r="J51" s="799"/>
      <c r="K51" s="799"/>
      <c r="L51" s="799"/>
      <c r="M51" s="799"/>
      <c r="N51" s="799"/>
      <c r="O51" s="799"/>
      <c r="P51" s="799"/>
      <c r="Q51" s="799"/>
      <c r="R51" s="799"/>
      <c r="S51" s="799"/>
      <c r="T51" s="892"/>
      <c r="U51" s="893"/>
      <c r="V51" s="893"/>
      <c r="W51" s="894"/>
      <c r="X51"/>
      <c r="Y51"/>
      <c r="Z51" s="896" t="s">
        <v>4145</v>
      </c>
      <c r="AA51" s="897"/>
      <c r="AB51" s="897"/>
      <c r="AC51" s="897"/>
      <c r="AD51" s="897"/>
      <c r="AE51" s="897"/>
      <c r="AF51" s="897"/>
      <c r="AG51" s="897"/>
      <c r="AH51" s="897"/>
      <c r="AI51" s="897"/>
      <c r="AJ51" s="897"/>
      <c r="AK51" s="897"/>
      <c r="AL51" s="897"/>
      <c r="AM51" s="897"/>
      <c r="AN51" s="897"/>
      <c r="AO51" s="851"/>
      <c r="AP51" s="851"/>
      <c r="AQ51" s="851"/>
      <c r="AR51" s="851"/>
      <c r="AS51" s="819" t="e">
        <f>AO51/$AO$77</f>
        <v>#DIV/0!</v>
      </c>
      <c r="AT51" s="819"/>
      <c r="AU51" s="820"/>
      <c r="AV51"/>
    </row>
    <row r="52" spans="1:48" ht="12" customHeight="1" thickBot="1" x14ac:dyDescent="0.35">
      <c r="A52"/>
      <c r="B52" s="759"/>
      <c r="C52" s="760"/>
      <c r="D52" s="760"/>
      <c r="E52" s="760"/>
      <c r="F52" s="760"/>
      <c r="G52" s="760"/>
      <c r="H52" s="760"/>
      <c r="I52" s="760"/>
      <c r="J52" s="760"/>
      <c r="K52" s="760"/>
      <c r="L52" s="760"/>
      <c r="M52" s="760"/>
      <c r="N52" s="760"/>
      <c r="O52" s="760"/>
      <c r="P52" s="760"/>
      <c r="Q52" s="760"/>
      <c r="R52" s="760"/>
      <c r="S52" s="760"/>
      <c r="T52" s="856"/>
      <c r="U52" s="857"/>
      <c r="V52" s="857"/>
      <c r="W52" s="858"/>
      <c r="X52"/>
      <c r="Y52"/>
      <c r="Z52" s="898"/>
      <c r="AA52" s="899"/>
      <c r="AB52" s="899"/>
      <c r="AC52" s="899"/>
      <c r="AD52" s="899"/>
      <c r="AE52" s="899"/>
      <c r="AF52" s="899"/>
      <c r="AG52" s="899"/>
      <c r="AH52" s="899"/>
      <c r="AI52" s="899"/>
      <c r="AJ52" s="899"/>
      <c r="AK52" s="899"/>
      <c r="AL52" s="899"/>
      <c r="AM52" s="899"/>
      <c r="AN52" s="899"/>
      <c r="AO52" s="852"/>
      <c r="AP52" s="852"/>
      <c r="AQ52" s="852"/>
      <c r="AR52" s="852"/>
      <c r="AS52" s="821"/>
      <c r="AT52" s="821"/>
      <c r="AU52" s="822"/>
      <c r="AV52"/>
    </row>
    <row r="53" spans="1:48" ht="12" customHeight="1" x14ac:dyDescent="0.3">
      <c r="A53"/>
      <c r="B53" s="753"/>
      <c r="C53" s="754"/>
      <c r="D53" s="754"/>
      <c r="E53" s="754"/>
      <c r="F53" s="754"/>
      <c r="G53" s="754"/>
      <c r="H53" s="754"/>
      <c r="I53" s="754"/>
      <c r="J53" s="754"/>
      <c r="K53" s="754"/>
      <c r="L53" s="754"/>
      <c r="M53" s="754"/>
      <c r="N53" s="754"/>
      <c r="O53" s="754"/>
      <c r="P53" s="754"/>
      <c r="Q53" s="754"/>
      <c r="R53" s="754"/>
      <c r="S53" s="754"/>
      <c r="T53" s="827"/>
      <c r="U53" s="828"/>
      <c r="V53" s="828"/>
      <c r="W53" s="829"/>
      <c r="X53"/>
      <c r="Y53"/>
      <c r="Z53" s="790" t="s">
        <v>141</v>
      </c>
      <c r="AA53" s="791"/>
      <c r="AB53" s="791"/>
      <c r="AC53" s="791"/>
      <c r="AD53" s="791"/>
      <c r="AE53" s="791"/>
      <c r="AF53" s="791"/>
      <c r="AG53" s="791"/>
      <c r="AH53" s="791"/>
      <c r="AI53" s="791"/>
      <c r="AJ53" s="791"/>
      <c r="AK53" s="791"/>
      <c r="AL53" s="791"/>
      <c r="AM53" s="791"/>
      <c r="AN53" s="792"/>
      <c r="AO53" s="859"/>
      <c r="AP53" s="859"/>
      <c r="AQ53" s="859"/>
      <c r="AR53" s="859"/>
      <c r="AS53" s="823" t="e">
        <f>AO53/$AO$77</f>
        <v>#DIV/0!</v>
      </c>
      <c r="AT53" s="823"/>
      <c r="AU53" s="824"/>
      <c r="AV53"/>
    </row>
    <row r="54" spans="1:48" ht="12" customHeight="1" x14ac:dyDescent="0.3">
      <c r="A54"/>
      <c r="B54" s="755"/>
      <c r="C54" s="756"/>
      <c r="D54" s="756"/>
      <c r="E54" s="756"/>
      <c r="F54" s="756"/>
      <c r="G54" s="756"/>
      <c r="H54" s="756"/>
      <c r="I54" s="756"/>
      <c r="J54" s="756"/>
      <c r="K54" s="756"/>
      <c r="L54" s="756"/>
      <c r="M54" s="756"/>
      <c r="N54" s="756"/>
      <c r="O54" s="756"/>
      <c r="P54" s="756"/>
      <c r="Q54" s="756"/>
      <c r="R54" s="756"/>
      <c r="S54" s="756"/>
      <c r="T54" s="830"/>
      <c r="U54" s="831"/>
      <c r="V54" s="831"/>
      <c r="W54" s="832"/>
      <c r="X54"/>
      <c r="Y54"/>
      <c r="Z54" s="793"/>
      <c r="AA54" s="794"/>
      <c r="AB54" s="794"/>
      <c r="AC54" s="794"/>
      <c r="AD54" s="794"/>
      <c r="AE54" s="794"/>
      <c r="AF54" s="794"/>
      <c r="AG54" s="794"/>
      <c r="AH54" s="794"/>
      <c r="AI54" s="794"/>
      <c r="AJ54" s="794"/>
      <c r="AK54" s="794"/>
      <c r="AL54" s="794"/>
      <c r="AM54" s="794"/>
      <c r="AN54" s="795"/>
      <c r="AO54" s="788"/>
      <c r="AP54" s="788"/>
      <c r="AQ54" s="788"/>
      <c r="AR54" s="788"/>
      <c r="AS54" s="825"/>
      <c r="AT54" s="825"/>
      <c r="AU54" s="826"/>
      <c r="AV54"/>
    </row>
    <row r="55" spans="1:48" ht="12" customHeight="1" x14ac:dyDescent="0.3">
      <c r="A55"/>
      <c r="B55" s="757"/>
      <c r="C55" s="758"/>
      <c r="D55" s="758"/>
      <c r="E55" s="758"/>
      <c r="F55" s="758"/>
      <c r="G55" s="758"/>
      <c r="H55" s="758"/>
      <c r="I55" s="758"/>
      <c r="J55" s="758"/>
      <c r="K55" s="758"/>
      <c r="L55" s="758"/>
      <c r="M55" s="758"/>
      <c r="N55" s="758"/>
      <c r="O55" s="758"/>
      <c r="P55" s="758"/>
      <c r="Q55" s="758"/>
      <c r="R55" s="758"/>
      <c r="S55" s="758"/>
      <c r="T55" s="853"/>
      <c r="U55" s="854"/>
      <c r="V55" s="854"/>
      <c r="W55" s="855"/>
      <c r="X55"/>
      <c r="Y55"/>
      <c r="Z55" s="796" t="s">
        <v>4199</v>
      </c>
      <c r="AA55" s="797"/>
      <c r="AB55" s="797"/>
      <c r="AC55" s="797"/>
      <c r="AD55" s="797"/>
      <c r="AE55" s="797"/>
      <c r="AF55" s="797"/>
      <c r="AG55" s="797"/>
      <c r="AH55" s="797"/>
      <c r="AI55" s="797"/>
      <c r="AJ55" s="797"/>
      <c r="AK55" s="797"/>
      <c r="AL55" s="797"/>
      <c r="AM55" s="797"/>
      <c r="AN55" s="797"/>
      <c r="AO55" s="789"/>
      <c r="AP55" s="789"/>
      <c r="AQ55" s="789"/>
      <c r="AR55" s="789"/>
      <c r="AS55" s="833" t="e">
        <f t="shared" ref="AS55" si="0">AO55/$AO$77</f>
        <v>#DIV/0!</v>
      </c>
      <c r="AT55" s="833"/>
      <c r="AU55" s="834"/>
      <c r="AV55"/>
    </row>
    <row r="56" spans="1:48" ht="12" customHeight="1" x14ac:dyDescent="0.3">
      <c r="A56"/>
      <c r="B56" s="759"/>
      <c r="C56" s="760"/>
      <c r="D56" s="760"/>
      <c r="E56" s="760"/>
      <c r="F56" s="760"/>
      <c r="G56" s="760"/>
      <c r="H56" s="760"/>
      <c r="I56" s="760"/>
      <c r="J56" s="760"/>
      <c r="K56" s="760"/>
      <c r="L56" s="760"/>
      <c r="M56" s="760"/>
      <c r="N56" s="760"/>
      <c r="O56" s="760"/>
      <c r="P56" s="760"/>
      <c r="Q56" s="760"/>
      <c r="R56" s="760"/>
      <c r="S56" s="760"/>
      <c r="T56" s="856"/>
      <c r="U56" s="857"/>
      <c r="V56" s="857"/>
      <c r="W56" s="858"/>
      <c r="X56"/>
      <c r="Y56"/>
      <c r="Z56" s="796"/>
      <c r="AA56" s="797"/>
      <c r="AB56" s="797"/>
      <c r="AC56" s="797"/>
      <c r="AD56" s="797"/>
      <c r="AE56" s="797"/>
      <c r="AF56" s="797"/>
      <c r="AG56" s="797"/>
      <c r="AH56" s="797"/>
      <c r="AI56" s="797"/>
      <c r="AJ56" s="797"/>
      <c r="AK56" s="797"/>
      <c r="AL56" s="797"/>
      <c r="AM56" s="797"/>
      <c r="AN56" s="797"/>
      <c r="AO56" s="789"/>
      <c r="AP56" s="789"/>
      <c r="AQ56" s="789"/>
      <c r="AR56" s="789"/>
      <c r="AS56" s="833"/>
      <c r="AT56" s="833"/>
      <c r="AU56" s="834"/>
      <c r="AV56"/>
    </row>
    <row r="57" spans="1:48" ht="12" customHeight="1" x14ac:dyDescent="0.3">
      <c r="A57"/>
      <c r="B57" s="753"/>
      <c r="C57" s="754"/>
      <c r="D57" s="754"/>
      <c r="E57" s="754"/>
      <c r="F57" s="754"/>
      <c r="G57" s="754"/>
      <c r="H57" s="754"/>
      <c r="I57" s="754"/>
      <c r="J57" s="754"/>
      <c r="K57" s="754"/>
      <c r="L57" s="754"/>
      <c r="M57" s="754"/>
      <c r="N57" s="754"/>
      <c r="O57" s="754"/>
      <c r="P57" s="754"/>
      <c r="Q57" s="754"/>
      <c r="R57" s="754"/>
      <c r="S57" s="754"/>
      <c r="T57" s="827"/>
      <c r="U57" s="828"/>
      <c r="V57" s="828"/>
      <c r="W57" s="829"/>
      <c r="X57"/>
      <c r="Y57"/>
      <c r="Z57" s="790" t="s">
        <v>4200</v>
      </c>
      <c r="AA57" s="791"/>
      <c r="AB57" s="791"/>
      <c r="AC57" s="791"/>
      <c r="AD57" s="791"/>
      <c r="AE57" s="791"/>
      <c r="AF57" s="791"/>
      <c r="AG57" s="791"/>
      <c r="AH57" s="791"/>
      <c r="AI57" s="791"/>
      <c r="AJ57" s="791"/>
      <c r="AK57" s="791"/>
      <c r="AL57" s="791"/>
      <c r="AM57" s="791"/>
      <c r="AN57" s="792"/>
      <c r="AO57" s="788"/>
      <c r="AP57" s="788"/>
      <c r="AQ57" s="788"/>
      <c r="AR57" s="788"/>
      <c r="AS57" s="825" t="e">
        <f t="shared" ref="AS57" si="1">AO57/$AO$77</f>
        <v>#DIV/0!</v>
      </c>
      <c r="AT57" s="825"/>
      <c r="AU57" s="826"/>
      <c r="AV57"/>
    </row>
    <row r="58" spans="1:48" ht="12" customHeight="1" x14ac:dyDescent="0.3">
      <c r="A58"/>
      <c r="B58" s="755"/>
      <c r="C58" s="756"/>
      <c r="D58" s="756"/>
      <c r="E58" s="756"/>
      <c r="F58" s="756"/>
      <c r="G58" s="756"/>
      <c r="H58" s="756"/>
      <c r="I58" s="756"/>
      <c r="J58" s="756"/>
      <c r="K58" s="756"/>
      <c r="L58" s="756"/>
      <c r="M58" s="756"/>
      <c r="N58" s="756"/>
      <c r="O58" s="756"/>
      <c r="P58" s="756"/>
      <c r="Q58" s="756"/>
      <c r="R58" s="756"/>
      <c r="S58" s="756"/>
      <c r="T58" s="830"/>
      <c r="U58" s="831"/>
      <c r="V58" s="831"/>
      <c r="W58" s="832"/>
      <c r="X58"/>
      <c r="Y58"/>
      <c r="Z58" s="793"/>
      <c r="AA58" s="794"/>
      <c r="AB58" s="794"/>
      <c r="AC58" s="794"/>
      <c r="AD58" s="794"/>
      <c r="AE58" s="794"/>
      <c r="AF58" s="794"/>
      <c r="AG58" s="794"/>
      <c r="AH58" s="794"/>
      <c r="AI58" s="794"/>
      <c r="AJ58" s="794"/>
      <c r="AK58" s="794"/>
      <c r="AL58" s="794"/>
      <c r="AM58" s="794"/>
      <c r="AN58" s="795"/>
      <c r="AO58" s="788"/>
      <c r="AP58" s="788"/>
      <c r="AQ58" s="788"/>
      <c r="AR58" s="788"/>
      <c r="AS58" s="825"/>
      <c r="AT58" s="825"/>
      <c r="AU58" s="826"/>
      <c r="AV58"/>
    </row>
    <row r="59" spans="1:48" ht="12" customHeight="1" x14ac:dyDescent="0.3">
      <c r="A59"/>
      <c r="B59" s="757"/>
      <c r="C59" s="758"/>
      <c r="D59" s="758"/>
      <c r="E59" s="758"/>
      <c r="F59" s="758"/>
      <c r="G59" s="758"/>
      <c r="H59" s="758"/>
      <c r="I59" s="758"/>
      <c r="J59" s="758"/>
      <c r="K59" s="758"/>
      <c r="L59" s="758"/>
      <c r="M59" s="758"/>
      <c r="N59" s="758"/>
      <c r="O59" s="758"/>
      <c r="P59" s="758"/>
      <c r="Q59" s="758"/>
      <c r="R59" s="758"/>
      <c r="S59" s="758"/>
      <c r="T59" s="853"/>
      <c r="U59" s="854"/>
      <c r="V59" s="854"/>
      <c r="W59" s="855"/>
      <c r="X59"/>
      <c r="Y59"/>
      <c r="Z59" s="796" t="s">
        <v>4201</v>
      </c>
      <c r="AA59" s="797"/>
      <c r="AB59" s="797"/>
      <c r="AC59" s="797"/>
      <c r="AD59" s="797"/>
      <c r="AE59" s="797"/>
      <c r="AF59" s="797"/>
      <c r="AG59" s="797"/>
      <c r="AH59" s="797"/>
      <c r="AI59" s="797"/>
      <c r="AJ59" s="797"/>
      <c r="AK59" s="797"/>
      <c r="AL59" s="797"/>
      <c r="AM59" s="797"/>
      <c r="AN59" s="797"/>
      <c r="AO59" s="789"/>
      <c r="AP59" s="789"/>
      <c r="AQ59" s="789"/>
      <c r="AR59" s="789"/>
      <c r="AS59" s="833" t="e">
        <f t="shared" ref="AS59" si="2">AO59/$AO$77</f>
        <v>#DIV/0!</v>
      </c>
      <c r="AT59" s="833"/>
      <c r="AU59" s="834"/>
      <c r="AV59"/>
    </row>
    <row r="60" spans="1:48" ht="12" customHeight="1" x14ac:dyDescent="0.3">
      <c r="A60"/>
      <c r="B60" s="759"/>
      <c r="C60" s="760"/>
      <c r="D60" s="760"/>
      <c r="E60" s="760"/>
      <c r="F60" s="760"/>
      <c r="G60" s="760"/>
      <c r="H60" s="760"/>
      <c r="I60" s="760"/>
      <c r="J60" s="760"/>
      <c r="K60" s="760"/>
      <c r="L60" s="760"/>
      <c r="M60" s="760"/>
      <c r="N60" s="760"/>
      <c r="O60" s="760"/>
      <c r="P60" s="760"/>
      <c r="Q60" s="760"/>
      <c r="R60" s="760"/>
      <c r="S60" s="760"/>
      <c r="T60" s="856"/>
      <c r="U60" s="857"/>
      <c r="V60" s="857"/>
      <c r="W60" s="858"/>
      <c r="X60"/>
      <c r="Y60"/>
      <c r="Z60" s="796"/>
      <c r="AA60" s="797"/>
      <c r="AB60" s="797"/>
      <c r="AC60" s="797"/>
      <c r="AD60" s="797"/>
      <c r="AE60" s="797"/>
      <c r="AF60" s="797"/>
      <c r="AG60" s="797"/>
      <c r="AH60" s="797"/>
      <c r="AI60" s="797"/>
      <c r="AJ60" s="797"/>
      <c r="AK60" s="797"/>
      <c r="AL60" s="797"/>
      <c r="AM60" s="797"/>
      <c r="AN60" s="797"/>
      <c r="AO60" s="789"/>
      <c r="AP60" s="789"/>
      <c r="AQ60" s="789"/>
      <c r="AR60" s="789"/>
      <c r="AS60" s="833"/>
      <c r="AT60" s="833"/>
      <c r="AU60" s="834"/>
      <c r="AV60"/>
    </row>
    <row r="61" spans="1:48" ht="12" customHeight="1" x14ac:dyDescent="0.3">
      <c r="A61"/>
      <c r="B61" s="753"/>
      <c r="C61" s="754"/>
      <c r="D61" s="754"/>
      <c r="E61" s="754"/>
      <c r="F61" s="754"/>
      <c r="G61" s="754"/>
      <c r="H61" s="754"/>
      <c r="I61" s="754"/>
      <c r="J61" s="754"/>
      <c r="K61" s="754"/>
      <c r="L61" s="754"/>
      <c r="M61" s="754"/>
      <c r="N61" s="754"/>
      <c r="O61" s="754"/>
      <c r="P61" s="754"/>
      <c r="Q61" s="754"/>
      <c r="R61" s="754"/>
      <c r="S61" s="754"/>
      <c r="T61" s="827"/>
      <c r="U61" s="828"/>
      <c r="V61" s="828"/>
      <c r="W61" s="829"/>
      <c r="X61"/>
      <c r="Y61"/>
      <c r="Z61" s="790"/>
      <c r="AA61" s="791"/>
      <c r="AB61" s="791"/>
      <c r="AC61" s="791"/>
      <c r="AD61" s="791"/>
      <c r="AE61" s="791"/>
      <c r="AF61" s="791"/>
      <c r="AG61" s="791"/>
      <c r="AH61" s="791"/>
      <c r="AI61" s="791"/>
      <c r="AJ61" s="791"/>
      <c r="AK61" s="791"/>
      <c r="AL61" s="791"/>
      <c r="AM61" s="791"/>
      <c r="AN61" s="792"/>
      <c r="AO61" s="788"/>
      <c r="AP61" s="788"/>
      <c r="AQ61" s="788"/>
      <c r="AR61" s="788"/>
      <c r="AS61" s="825" t="e">
        <f t="shared" ref="AS61" si="3">AO61/$AO$77</f>
        <v>#DIV/0!</v>
      </c>
      <c r="AT61" s="825"/>
      <c r="AU61" s="826"/>
      <c r="AV61"/>
    </row>
    <row r="62" spans="1:48" ht="12" customHeight="1" x14ac:dyDescent="0.3">
      <c r="A62"/>
      <c r="B62" s="755"/>
      <c r="C62" s="756"/>
      <c r="D62" s="756"/>
      <c r="E62" s="756"/>
      <c r="F62" s="756"/>
      <c r="G62" s="756"/>
      <c r="H62" s="756"/>
      <c r="I62" s="756"/>
      <c r="J62" s="756"/>
      <c r="K62" s="756"/>
      <c r="L62" s="756"/>
      <c r="M62" s="756"/>
      <c r="N62" s="756"/>
      <c r="O62" s="756"/>
      <c r="P62" s="756"/>
      <c r="Q62" s="756"/>
      <c r="R62" s="756"/>
      <c r="S62" s="756"/>
      <c r="T62" s="830"/>
      <c r="U62" s="831"/>
      <c r="V62" s="831"/>
      <c r="W62" s="832"/>
      <c r="X62"/>
      <c r="Y62"/>
      <c r="Z62" s="793"/>
      <c r="AA62" s="794"/>
      <c r="AB62" s="794"/>
      <c r="AC62" s="794"/>
      <c r="AD62" s="794"/>
      <c r="AE62" s="794"/>
      <c r="AF62" s="794"/>
      <c r="AG62" s="794"/>
      <c r="AH62" s="794"/>
      <c r="AI62" s="794"/>
      <c r="AJ62" s="794"/>
      <c r="AK62" s="794"/>
      <c r="AL62" s="794"/>
      <c r="AM62" s="794"/>
      <c r="AN62" s="795"/>
      <c r="AO62" s="788"/>
      <c r="AP62" s="788"/>
      <c r="AQ62" s="788"/>
      <c r="AR62" s="788"/>
      <c r="AS62" s="825"/>
      <c r="AT62" s="825"/>
      <c r="AU62" s="826"/>
      <c r="AV62"/>
    </row>
    <row r="63" spans="1:48" ht="12" customHeight="1" x14ac:dyDescent="0.3">
      <c r="A63"/>
      <c r="B63" s="757"/>
      <c r="C63" s="758"/>
      <c r="D63" s="758"/>
      <c r="E63" s="758"/>
      <c r="F63" s="758"/>
      <c r="G63" s="758"/>
      <c r="H63" s="758"/>
      <c r="I63" s="758"/>
      <c r="J63" s="758"/>
      <c r="K63" s="758"/>
      <c r="L63" s="758"/>
      <c r="M63" s="758"/>
      <c r="N63" s="758"/>
      <c r="O63" s="758"/>
      <c r="P63" s="758"/>
      <c r="Q63" s="758"/>
      <c r="R63" s="758"/>
      <c r="S63" s="758"/>
      <c r="T63" s="853"/>
      <c r="U63" s="854"/>
      <c r="V63" s="854"/>
      <c r="W63" s="855"/>
      <c r="X63"/>
      <c r="Y63"/>
      <c r="Z63" s="796"/>
      <c r="AA63" s="797"/>
      <c r="AB63" s="797"/>
      <c r="AC63" s="797"/>
      <c r="AD63" s="797"/>
      <c r="AE63" s="797"/>
      <c r="AF63" s="797"/>
      <c r="AG63" s="797"/>
      <c r="AH63" s="797"/>
      <c r="AI63" s="797"/>
      <c r="AJ63" s="797"/>
      <c r="AK63" s="797"/>
      <c r="AL63" s="797"/>
      <c r="AM63" s="797"/>
      <c r="AN63" s="797"/>
      <c r="AO63" s="789"/>
      <c r="AP63" s="789"/>
      <c r="AQ63" s="789"/>
      <c r="AR63" s="789"/>
      <c r="AS63" s="833" t="e">
        <f t="shared" ref="AS63" si="4">AO63/$AO$77</f>
        <v>#DIV/0!</v>
      </c>
      <c r="AT63" s="833"/>
      <c r="AU63" s="834"/>
      <c r="AV63"/>
    </row>
    <row r="64" spans="1:48" ht="12" customHeight="1" x14ac:dyDescent="0.3">
      <c r="A64"/>
      <c r="B64" s="759"/>
      <c r="C64" s="760"/>
      <c r="D64" s="760"/>
      <c r="E64" s="760"/>
      <c r="F64" s="760"/>
      <c r="G64" s="760"/>
      <c r="H64" s="760"/>
      <c r="I64" s="760"/>
      <c r="J64" s="760"/>
      <c r="K64" s="760"/>
      <c r="L64" s="760"/>
      <c r="M64" s="760"/>
      <c r="N64" s="760"/>
      <c r="O64" s="760"/>
      <c r="P64" s="760"/>
      <c r="Q64" s="760"/>
      <c r="R64" s="760"/>
      <c r="S64" s="760"/>
      <c r="T64" s="856"/>
      <c r="U64" s="857"/>
      <c r="V64" s="857"/>
      <c r="W64" s="858"/>
      <c r="X64"/>
      <c r="Y64"/>
      <c r="Z64" s="796"/>
      <c r="AA64" s="797"/>
      <c r="AB64" s="797"/>
      <c r="AC64" s="797"/>
      <c r="AD64" s="797"/>
      <c r="AE64" s="797"/>
      <c r="AF64" s="797"/>
      <c r="AG64" s="797"/>
      <c r="AH64" s="797"/>
      <c r="AI64" s="797"/>
      <c r="AJ64" s="797"/>
      <c r="AK64" s="797"/>
      <c r="AL64" s="797"/>
      <c r="AM64" s="797"/>
      <c r="AN64" s="797"/>
      <c r="AO64" s="789"/>
      <c r="AP64" s="789"/>
      <c r="AQ64" s="789"/>
      <c r="AR64" s="789"/>
      <c r="AS64" s="833"/>
      <c r="AT64" s="833"/>
      <c r="AU64" s="834"/>
      <c r="AV64"/>
    </row>
    <row r="65" spans="1:48" ht="12" customHeight="1" x14ac:dyDescent="0.3">
      <c r="A65"/>
      <c r="B65" s="753"/>
      <c r="C65" s="754"/>
      <c r="D65" s="754"/>
      <c r="E65" s="754"/>
      <c r="F65" s="754"/>
      <c r="G65" s="754"/>
      <c r="H65" s="754"/>
      <c r="I65" s="754"/>
      <c r="J65" s="754"/>
      <c r="K65" s="754"/>
      <c r="L65" s="754"/>
      <c r="M65" s="754"/>
      <c r="N65" s="754"/>
      <c r="O65" s="754"/>
      <c r="P65" s="754"/>
      <c r="Q65" s="754"/>
      <c r="R65" s="754"/>
      <c r="S65" s="754"/>
      <c r="T65" s="827"/>
      <c r="U65" s="828"/>
      <c r="V65" s="828"/>
      <c r="W65" s="829"/>
      <c r="X65"/>
      <c r="Y65"/>
      <c r="Z65" s="790"/>
      <c r="AA65" s="791"/>
      <c r="AB65" s="791"/>
      <c r="AC65" s="791"/>
      <c r="AD65" s="791"/>
      <c r="AE65" s="791"/>
      <c r="AF65" s="791"/>
      <c r="AG65" s="791"/>
      <c r="AH65" s="791"/>
      <c r="AI65" s="791"/>
      <c r="AJ65" s="791"/>
      <c r="AK65" s="791"/>
      <c r="AL65" s="791"/>
      <c r="AM65" s="791"/>
      <c r="AN65" s="792"/>
      <c r="AO65" s="788"/>
      <c r="AP65" s="788"/>
      <c r="AQ65" s="788"/>
      <c r="AR65" s="788"/>
      <c r="AS65" s="825" t="e">
        <f t="shared" ref="AS65" si="5">AO65/$AO$77</f>
        <v>#DIV/0!</v>
      </c>
      <c r="AT65" s="825"/>
      <c r="AU65" s="826"/>
      <c r="AV65"/>
    </row>
    <row r="66" spans="1:48" ht="12" customHeight="1" x14ac:dyDescent="0.3">
      <c r="A66"/>
      <c r="B66" s="755"/>
      <c r="C66" s="756"/>
      <c r="D66" s="756"/>
      <c r="E66" s="756"/>
      <c r="F66" s="756"/>
      <c r="G66" s="756"/>
      <c r="H66" s="756"/>
      <c r="I66" s="756"/>
      <c r="J66" s="756"/>
      <c r="K66" s="756"/>
      <c r="L66" s="756"/>
      <c r="M66" s="756"/>
      <c r="N66" s="756"/>
      <c r="O66" s="756"/>
      <c r="P66" s="756"/>
      <c r="Q66" s="756"/>
      <c r="R66" s="756"/>
      <c r="S66" s="756"/>
      <c r="T66" s="830"/>
      <c r="U66" s="831"/>
      <c r="V66" s="831"/>
      <c r="W66" s="832"/>
      <c r="X66"/>
      <c r="Y66"/>
      <c r="Z66" s="793"/>
      <c r="AA66" s="794"/>
      <c r="AB66" s="794"/>
      <c r="AC66" s="794"/>
      <c r="AD66" s="794"/>
      <c r="AE66" s="794"/>
      <c r="AF66" s="794"/>
      <c r="AG66" s="794"/>
      <c r="AH66" s="794"/>
      <c r="AI66" s="794"/>
      <c r="AJ66" s="794"/>
      <c r="AK66" s="794"/>
      <c r="AL66" s="794"/>
      <c r="AM66" s="794"/>
      <c r="AN66" s="795"/>
      <c r="AO66" s="788"/>
      <c r="AP66" s="788"/>
      <c r="AQ66" s="788"/>
      <c r="AR66" s="788"/>
      <c r="AS66" s="825"/>
      <c r="AT66" s="825"/>
      <c r="AU66" s="826"/>
      <c r="AV66"/>
    </row>
    <row r="67" spans="1:48" ht="12" customHeight="1" x14ac:dyDescent="0.3">
      <c r="A67"/>
      <c r="B67" s="757"/>
      <c r="C67" s="758"/>
      <c r="D67" s="758"/>
      <c r="E67" s="758"/>
      <c r="F67" s="758"/>
      <c r="G67" s="758"/>
      <c r="H67" s="758"/>
      <c r="I67" s="758"/>
      <c r="J67" s="758"/>
      <c r="K67" s="758"/>
      <c r="L67" s="758"/>
      <c r="M67" s="758"/>
      <c r="N67" s="758"/>
      <c r="O67" s="758"/>
      <c r="P67" s="758"/>
      <c r="Q67" s="758"/>
      <c r="R67" s="758"/>
      <c r="S67" s="758"/>
      <c r="T67" s="853"/>
      <c r="U67" s="854"/>
      <c r="V67" s="854"/>
      <c r="W67" s="855"/>
      <c r="X67"/>
      <c r="Y67"/>
      <c r="Z67" s="796"/>
      <c r="AA67" s="797"/>
      <c r="AB67" s="797"/>
      <c r="AC67" s="797"/>
      <c r="AD67" s="797"/>
      <c r="AE67" s="797"/>
      <c r="AF67" s="797"/>
      <c r="AG67" s="797"/>
      <c r="AH67" s="797"/>
      <c r="AI67" s="797"/>
      <c r="AJ67" s="797"/>
      <c r="AK67" s="797"/>
      <c r="AL67" s="797"/>
      <c r="AM67" s="797"/>
      <c r="AN67" s="797"/>
      <c r="AO67" s="789"/>
      <c r="AP67" s="789"/>
      <c r="AQ67" s="789"/>
      <c r="AR67" s="789"/>
      <c r="AS67" s="833" t="e">
        <f t="shared" ref="AS67" si="6">AO67/$AO$77</f>
        <v>#DIV/0!</v>
      </c>
      <c r="AT67" s="833"/>
      <c r="AU67" s="834"/>
      <c r="AV67"/>
    </row>
    <row r="68" spans="1:48" ht="12" customHeight="1" x14ac:dyDescent="0.3">
      <c r="A68"/>
      <c r="B68" s="759"/>
      <c r="C68" s="760"/>
      <c r="D68" s="760"/>
      <c r="E68" s="760"/>
      <c r="F68" s="760"/>
      <c r="G68" s="760"/>
      <c r="H68" s="760"/>
      <c r="I68" s="760"/>
      <c r="J68" s="760"/>
      <c r="K68" s="760"/>
      <c r="L68" s="760"/>
      <c r="M68" s="760"/>
      <c r="N68" s="760"/>
      <c r="O68" s="760"/>
      <c r="P68" s="760"/>
      <c r="Q68" s="760"/>
      <c r="R68" s="760"/>
      <c r="S68" s="760"/>
      <c r="T68" s="856"/>
      <c r="U68" s="857"/>
      <c r="V68" s="857"/>
      <c r="W68" s="858"/>
      <c r="X68"/>
      <c r="Y68"/>
      <c r="Z68" s="796"/>
      <c r="AA68" s="797"/>
      <c r="AB68" s="797"/>
      <c r="AC68" s="797"/>
      <c r="AD68" s="797"/>
      <c r="AE68" s="797"/>
      <c r="AF68" s="797"/>
      <c r="AG68" s="797"/>
      <c r="AH68" s="797"/>
      <c r="AI68" s="797"/>
      <c r="AJ68" s="797"/>
      <c r="AK68" s="797"/>
      <c r="AL68" s="797"/>
      <c r="AM68" s="797"/>
      <c r="AN68" s="797"/>
      <c r="AO68" s="789"/>
      <c r="AP68" s="789"/>
      <c r="AQ68" s="789"/>
      <c r="AR68" s="789"/>
      <c r="AS68" s="833"/>
      <c r="AT68" s="833"/>
      <c r="AU68" s="834"/>
      <c r="AV68"/>
    </row>
    <row r="69" spans="1:48" ht="12" customHeight="1" x14ac:dyDescent="0.3">
      <c r="A69"/>
      <c r="B69" s="753"/>
      <c r="C69" s="754"/>
      <c r="D69" s="754"/>
      <c r="E69" s="754"/>
      <c r="F69" s="754"/>
      <c r="G69" s="754"/>
      <c r="H69" s="754"/>
      <c r="I69" s="754"/>
      <c r="J69" s="754"/>
      <c r="K69" s="754"/>
      <c r="L69" s="754"/>
      <c r="M69" s="754"/>
      <c r="N69" s="754"/>
      <c r="O69" s="754"/>
      <c r="P69" s="754"/>
      <c r="Q69" s="754"/>
      <c r="R69" s="754"/>
      <c r="S69" s="754"/>
      <c r="T69" s="827"/>
      <c r="U69" s="828"/>
      <c r="V69" s="828"/>
      <c r="W69" s="829"/>
      <c r="X69"/>
      <c r="Y69"/>
      <c r="Z69" s="790"/>
      <c r="AA69" s="791"/>
      <c r="AB69" s="791"/>
      <c r="AC69" s="791"/>
      <c r="AD69" s="791"/>
      <c r="AE69" s="791"/>
      <c r="AF69" s="791"/>
      <c r="AG69" s="791"/>
      <c r="AH69" s="791"/>
      <c r="AI69" s="791"/>
      <c r="AJ69" s="791"/>
      <c r="AK69" s="791"/>
      <c r="AL69" s="791"/>
      <c r="AM69" s="791"/>
      <c r="AN69" s="792"/>
      <c r="AO69" s="788"/>
      <c r="AP69" s="788"/>
      <c r="AQ69" s="788"/>
      <c r="AR69" s="788"/>
      <c r="AS69" s="825" t="e">
        <f t="shared" ref="AS69" si="7">AO69/$AO$77</f>
        <v>#DIV/0!</v>
      </c>
      <c r="AT69" s="825"/>
      <c r="AU69" s="826"/>
      <c r="AV69"/>
    </row>
    <row r="70" spans="1:48" ht="12" customHeight="1" x14ac:dyDescent="0.3">
      <c r="A70"/>
      <c r="B70" s="755"/>
      <c r="C70" s="756"/>
      <c r="D70" s="756"/>
      <c r="E70" s="756"/>
      <c r="F70" s="756"/>
      <c r="G70" s="756"/>
      <c r="H70" s="756"/>
      <c r="I70" s="756"/>
      <c r="J70" s="756"/>
      <c r="K70" s="756"/>
      <c r="L70" s="756"/>
      <c r="M70" s="756"/>
      <c r="N70" s="756"/>
      <c r="O70" s="756"/>
      <c r="P70" s="756"/>
      <c r="Q70" s="756"/>
      <c r="R70" s="756"/>
      <c r="S70" s="756"/>
      <c r="T70" s="830"/>
      <c r="U70" s="831"/>
      <c r="V70" s="831"/>
      <c r="W70" s="832"/>
      <c r="X70"/>
      <c r="Y70"/>
      <c r="Z70" s="793"/>
      <c r="AA70" s="794"/>
      <c r="AB70" s="794"/>
      <c r="AC70" s="794"/>
      <c r="AD70" s="794"/>
      <c r="AE70" s="794"/>
      <c r="AF70" s="794"/>
      <c r="AG70" s="794"/>
      <c r="AH70" s="794"/>
      <c r="AI70" s="794"/>
      <c r="AJ70" s="794"/>
      <c r="AK70" s="794"/>
      <c r="AL70" s="794"/>
      <c r="AM70" s="794"/>
      <c r="AN70" s="795"/>
      <c r="AO70" s="788"/>
      <c r="AP70" s="788"/>
      <c r="AQ70" s="788"/>
      <c r="AR70" s="788"/>
      <c r="AS70" s="825"/>
      <c r="AT70" s="825"/>
      <c r="AU70" s="826"/>
      <c r="AV70"/>
    </row>
    <row r="71" spans="1:48" ht="12" customHeight="1" x14ac:dyDescent="0.3">
      <c r="A71"/>
      <c r="B71" s="757"/>
      <c r="C71" s="758"/>
      <c r="D71" s="758"/>
      <c r="E71" s="758"/>
      <c r="F71" s="758"/>
      <c r="G71" s="758"/>
      <c r="H71" s="758"/>
      <c r="I71" s="758"/>
      <c r="J71" s="758"/>
      <c r="K71" s="758"/>
      <c r="L71" s="758"/>
      <c r="M71" s="758"/>
      <c r="N71" s="758"/>
      <c r="O71" s="758"/>
      <c r="P71" s="758"/>
      <c r="Q71" s="758"/>
      <c r="R71" s="758"/>
      <c r="S71" s="758"/>
      <c r="T71" s="853"/>
      <c r="U71" s="854"/>
      <c r="V71" s="854"/>
      <c r="W71" s="855"/>
      <c r="X71"/>
      <c r="Y71"/>
      <c r="Z71" s="796"/>
      <c r="AA71" s="797"/>
      <c r="AB71" s="797"/>
      <c r="AC71" s="797"/>
      <c r="AD71" s="797"/>
      <c r="AE71" s="797"/>
      <c r="AF71" s="797"/>
      <c r="AG71" s="797"/>
      <c r="AH71" s="797"/>
      <c r="AI71" s="797"/>
      <c r="AJ71" s="797"/>
      <c r="AK71" s="797"/>
      <c r="AL71" s="797"/>
      <c r="AM71" s="797"/>
      <c r="AN71" s="797"/>
      <c r="AO71" s="789"/>
      <c r="AP71" s="789"/>
      <c r="AQ71" s="789"/>
      <c r="AR71" s="789"/>
      <c r="AS71" s="833" t="e">
        <f t="shared" ref="AS71" si="8">AO71/$AO$77</f>
        <v>#DIV/0!</v>
      </c>
      <c r="AT71" s="833"/>
      <c r="AU71" s="834"/>
      <c r="AV71"/>
    </row>
    <row r="72" spans="1:48" ht="12" customHeight="1" thickBot="1" x14ac:dyDescent="0.35">
      <c r="A72"/>
      <c r="B72" s="759"/>
      <c r="C72" s="760"/>
      <c r="D72" s="760"/>
      <c r="E72" s="760"/>
      <c r="F72" s="760"/>
      <c r="G72" s="760"/>
      <c r="H72" s="760"/>
      <c r="I72" s="760"/>
      <c r="J72" s="760"/>
      <c r="K72" s="760"/>
      <c r="L72" s="760"/>
      <c r="M72" s="760"/>
      <c r="N72" s="760"/>
      <c r="O72" s="760"/>
      <c r="P72" s="760"/>
      <c r="Q72" s="760"/>
      <c r="R72" s="760"/>
      <c r="S72" s="760"/>
      <c r="T72" s="856"/>
      <c r="U72" s="857"/>
      <c r="V72" s="857"/>
      <c r="W72" s="858"/>
      <c r="X72"/>
      <c r="Y72"/>
      <c r="Z72" s="796"/>
      <c r="AA72" s="797"/>
      <c r="AB72" s="797"/>
      <c r="AC72" s="797"/>
      <c r="AD72" s="797"/>
      <c r="AE72" s="797"/>
      <c r="AF72" s="797"/>
      <c r="AG72" s="797"/>
      <c r="AH72" s="797"/>
      <c r="AI72" s="797"/>
      <c r="AJ72" s="797"/>
      <c r="AK72" s="797"/>
      <c r="AL72" s="797"/>
      <c r="AM72" s="797"/>
      <c r="AN72" s="797"/>
      <c r="AO72" s="789"/>
      <c r="AP72" s="789"/>
      <c r="AQ72" s="789"/>
      <c r="AR72" s="789"/>
      <c r="AS72" s="833"/>
      <c r="AT72" s="833"/>
      <c r="AU72" s="834"/>
      <c r="AV72"/>
    </row>
    <row r="73" spans="1:48" ht="12" customHeight="1" x14ac:dyDescent="0.3">
      <c r="A73"/>
      <c r="B73" s="753"/>
      <c r="C73" s="754"/>
      <c r="D73" s="754"/>
      <c r="E73" s="754"/>
      <c r="F73" s="754"/>
      <c r="G73" s="754"/>
      <c r="H73" s="754"/>
      <c r="I73" s="754"/>
      <c r="J73" s="754"/>
      <c r="K73" s="754"/>
      <c r="L73" s="754"/>
      <c r="M73" s="754"/>
      <c r="N73" s="754"/>
      <c r="O73" s="754"/>
      <c r="P73" s="754"/>
      <c r="Q73" s="754"/>
      <c r="R73" s="754"/>
      <c r="S73" s="754"/>
      <c r="T73" s="827"/>
      <c r="U73" s="828"/>
      <c r="V73" s="828"/>
      <c r="W73" s="829"/>
      <c r="X73"/>
      <c r="Y73"/>
      <c r="Z73" s="896" t="s">
        <v>148</v>
      </c>
      <c r="AA73" s="897"/>
      <c r="AB73" s="897"/>
      <c r="AC73" s="897"/>
      <c r="AD73" s="897"/>
      <c r="AE73" s="897"/>
      <c r="AF73" s="897"/>
      <c r="AG73" s="897"/>
      <c r="AH73" s="897"/>
      <c r="AI73" s="897"/>
      <c r="AJ73" s="897"/>
      <c r="AK73" s="897"/>
      <c r="AL73" s="897"/>
      <c r="AM73" s="897"/>
      <c r="AN73" s="897"/>
      <c r="AO73" s="849"/>
      <c r="AP73" s="849"/>
      <c r="AQ73" s="849"/>
      <c r="AR73" s="849"/>
      <c r="AS73" s="819" t="e">
        <f t="shared" ref="AS73" si="9">AO73/$AO$77</f>
        <v>#DIV/0!</v>
      </c>
      <c r="AT73" s="819"/>
      <c r="AU73" s="820"/>
      <c r="AV73"/>
    </row>
    <row r="74" spans="1:48" ht="12" customHeight="1" thickBot="1" x14ac:dyDescent="0.35">
      <c r="A74"/>
      <c r="B74" s="755"/>
      <c r="C74" s="756"/>
      <c r="D74" s="756"/>
      <c r="E74" s="756"/>
      <c r="F74" s="756"/>
      <c r="G74" s="756"/>
      <c r="H74" s="756"/>
      <c r="I74" s="756"/>
      <c r="J74" s="756"/>
      <c r="K74" s="756"/>
      <c r="L74" s="756"/>
      <c r="M74" s="756"/>
      <c r="N74" s="756"/>
      <c r="O74" s="756"/>
      <c r="P74" s="756"/>
      <c r="Q74" s="756"/>
      <c r="R74" s="756"/>
      <c r="S74" s="756"/>
      <c r="T74" s="830"/>
      <c r="U74" s="831"/>
      <c r="V74" s="831"/>
      <c r="W74" s="832"/>
      <c r="X74"/>
      <c r="Y74"/>
      <c r="Z74" s="898"/>
      <c r="AA74" s="899"/>
      <c r="AB74" s="899"/>
      <c r="AC74" s="899"/>
      <c r="AD74" s="899"/>
      <c r="AE74" s="899"/>
      <c r="AF74" s="899"/>
      <c r="AG74" s="899"/>
      <c r="AH74" s="899"/>
      <c r="AI74" s="899"/>
      <c r="AJ74" s="899"/>
      <c r="AK74" s="899"/>
      <c r="AL74" s="899"/>
      <c r="AM74" s="899"/>
      <c r="AN74" s="899"/>
      <c r="AO74" s="850"/>
      <c r="AP74" s="850"/>
      <c r="AQ74" s="850"/>
      <c r="AR74" s="850"/>
      <c r="AS74" s="821"/>
      <c r="AT74" s="821"/>
      <c r="AU74" s="822"/>
      <c r="AV74"/>
    </row>
    <row r="75" spans="1:48" ht="12" customHeight="1" x14ac:dyDescent="0.3">
      <c r="A75"/>
      <c r="B75" s="757"/>
      <c r="C75" s="758"/>
      <c r="D75" s="758"/>
      <c r="E75" s="758"/>
      <c r="F75" s="758"/>
      <c r="G75" s="758"/>
      <c r="H75" s="758"/>
      <c r="I75" s="758"/>
      <c r="J75" s="758"/>
      <c r="K75" s="758"/>
      <c r="L75" s="758"/>
      <c r="M75" s="758"/>
      <c r="N75" s="758"/>
      <c r="O75" s="758"/>
      <c r="P75" s="758"/>
      <c r="Q75" s="758"/>
      <c r="R75" s="758"/>
      <c r="S75" s="758"/>
      <c r="T75" s="853"/>
      <c r="U75" s="854"/>
      <c r="V75" s="854"/>
      <c r="W75" s="855"/>
      <c r="X75"/>
      <c r="Y75"/>
      <c r="Z75" s="906" t="s">
        <v>225</v>
      </c>
      <c r="AA75" s="907"/>
      <c r="AB75" s="907"/>
      <c r="AC75" s="907"/>
      <c r="AD75" s="907"/>
      <c r="AE75" s="907"/>
      <c r="AF75" s="907"/>
      <c r="AG75" s="907"/>
      <c r="AH75" s="907"/>
      <c r="AI75" s="907"/>
      <c r="AJ75" s="907"/>
      <c r="AK75" s="907"/>
      <c r="AL75" s="907"/>
      <c r="AM75" s="907"/>
      <c r="AN75" s="907"/>
      <c r="AO75" s="904"/>
      <c r="AP75" s="904"/>
      <c r="AQ75" s="904"/>
      <c r="AR75" s="904"/>
      <c r="AS75" s="900" t="e">
        <f t="shared" ref="AS75" si="10">AO75/$AO$77</f>
        <v>#DIV/0!</v>
      </c>
      <c r="AT75" s="900"/>
      <c r="AU75" s="901"/>
      <c r="AV75"/>
    </row>
    <row r="76" spans="1:48" ht="12" customHeight="1" thickBot="1" x14ac:dyDescent="0.35">
      <c r="A76"/>
      <c r="B76" s="759"/>
      <c r="C76" s="760"/>
      <c r="D76" s="760"/>
      <c r="E76" s="760"/>
      <c r="F76" s="760"/>
      <c r="G76" s="760"/>
      <c r="H76" s="760"/>
      <c r="I76" s="760"/>
      <c r="J76" s="760"/>
      <c r="K76" s="760"/>
      <c r="L76" s="760"/>
      <c r="M76" s="760"/>
      <c r="N76" s="760"/>
      <c r="O76" s="760"/>
      <c r="P76" s="760"/>
      <c r="Q76" s="760"/>
      <c r="R76" s="760"/>
      <c r="S76" s="760"/>
      <c r="T76" s="856"/>
      <c r="U76" s="857"/>
      <c r="V76" s="857"/>
      <c r="W76" s="858"/>
      <c r="X76"/>
      <c r="Y76"/>
      <c r="Z76" s="908"/>
      <c r="AA76" s="909"/>
      <c r="AB76" s="909"/>
      <c r="AC76" s="909"/>
      <c r="AD76" s="909"/>
      <c r="AE76" s="909"/>
      <c r="AF76" s="909"/>
      <c r="AG76" s="909"/>
      <c r="AH76" s="909"/>
      <c r="AI76" s="909"/>
      <c r="AJ76" s="909"/>
      <c r="AK76" s="909"/>
      <c r="AL76" s="909"/>
      <c r="AM76" s="909"/>
      <c r="AN76" s="909"/>
      <c r="AO76" s="905"/>
      <c r="AP76" s="905"/>
      <c r="AQ76" s="905"/>
      <c r="AR76" s="905"/>
      <c r="AS76" s="902"/>
      <c r="AT76" s="902"/>
      <c r="AU76" s="903"/>
      <c r="AV76"/>
    </row>
    <row r="77" spans="1:48" ht="12" customHeight="1" x14ac:dyDescent="0.3">
      <c r="A77"/>
      <c r="B77" s="841" t="s">
        <v>233</v>
      </c>
      <c r="C77" s="842"/>
      <c r="D77" s="842"/>
      <c r="E77" s="842"/>
      <c r="F77" s="842"/>
      <c r="G77" s="842"/>
      <c r="H77" s="842"/>
      <c r="I77" s="842"/>
      <c r="J77" s="842"/>
      <c r="K77" s="842"/>
      <c r="L77" s="842"/>
      <c r="M77" s="842"/>
      <c r="N77" s="842"/>
      <c r="O77" s="842"/>
      <c r="P77" s="842"/>
      <c r="Q77" s="842"/>
      <c r="R77" s="842"/>
      <c r="S77" s="842"/>
      <c r="T77" s="878">
        <f>SUM(T51:Z76)</f>
        <v>0</v>
      </c>
      <c r="U77" s="879"/>
      <c r="V77" s="879"/>
      <c r="W77" s="880"/>
      <c r="X77"/>
      <c r="Y77"/>
      <c r="Z77" s="845" t="s">
        <v>232</v>
      </c>
      <c r="AA77" s="846"/>
      <c r="AB77" s="846"/>
      <c r="AC77" s="846"/>
      <c r="AD77" s="846"/>
      <c r="AE77" s="846"/>
      <c r="AF77" s="846"/>
      <c r="AG77" s="846"/>
      <c r="AH77" s="846"/>
      <c r="AI77" s="846"/>
      <c r="AJ77" s="846"/>
      <c r="AK77" s="846"/>
      <c r="AL77" s="846"/>
      <c r="AM77" s="846"/>
      <c r="AN77" s="846"/>
      <c r="AO77" s="839">
        <f>SUM(AO51:AR76)</f>
        <v>0</v>
      </c>
      <c r="AP77" s="839"/>
      <c r="AQ77" s="839"/>
      <c r="AR77" s="839"/>
      <c r="AS77" s="835" t="e">
        <f t="shared" ref="AS77" si="11">AO77/$AO$77</f>
        <v>#DIV/0!</v>
      </c>
      <c r="AT77" s="835"/>
      <c r="AU77" s="836"/>
      <c r="AV77"/>
    </row>
    <row r="78" spans="1:48" ht="12" customHeight="1" thickBot="1" x14ac:dyDescent="0.35">
      <c r="A78"/>
      <c r="B78" s="843"/>
      <c r="C78" s="844"/>
      <c r="D78" s="844"/>
      <c r="E78" s="844"/>
      <c r="F78" s="844"/>
      <c r="G78" s="844"/>
      <c r="H78" s="844"/>
      <c r="I78" s="844"/>
      <c r="J78" s="844"/>
      <c r="K78" s="844"/>
      <c r="L78" s="844"/>
      <c r="M78" s="844"/>
      <c r="N78" s="844"/>
      <c r="O78" s="844"/>
      <c r="P78" s="844"/>
      <c r="Q78" s="844"/>
      <c r="R78" s="844"/>
      <c r="S78" s="844"/>
      <c r="T78" s="881"/>
      <c r="U78" s="882"/>
      <c r="V78" s="882"/>
      <c r="W78" s="883"/>
      <c r="X78"/>
      <c r="Y78"/>
      <c r="Z78" s="847"/>
      <c r="AA78" s="848"/>
      <c r="AB78" s="848"/>
      <c r="AC78" s="848"/>
      <c r="AD78" s="848"/>
      <c r="AE78" s="848"/>
      <c r="AF78" s="848"/>
      <c r="AG78" s="848"/>
      <c r="AH78" s="848"/>
      <c r="AI78" s="848"/>
      <c r="AJ78" s="848"/>
      <c r="AK78" s="848"/>
      <c r="AL78" s="848"/>
      <c r="AM78" s="848"/>
      <c r="AN78" s="848"/>
      <c r="AO78" s="840"/>
      <c r="AP78" s="840"/>
      <c r="AQ78" s="840"/>
      <c r="AR78" s="840"/>
      <c r="AS78" s="837"/>
      <c r="AT78" s="837"/>
      <c r="AU78" s="838"/>
      <c r="AV78"/>
    </row>
    <row r="79" spans="1:48" ht="12" customHeight="1"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1:48" ht="12" customHeight="1" x14ac:dyDescent="0.3">
      <c r="A80" s="396" t="s">
        <v>234</v>
      </c>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row>
    <row r="81" spans="40:48" ht="12" customHeight="1" x14ac:dyDescent="0.3">
      <c r="AN81" s="425" t="s">
        <v>237</v>
      </c>
      <c r="AO81" s="425"/>
      <c r="AP81" s="425"/>
      <c r="AQ81" s="425"/>
      <c r="AS81" s="818" t="s">
        <v>4202</v>
      </c>
      <c r="AT81" s="818"/>
      <c r="AU81" s="818"/>
      <c r="AV81" s="818"/>
    </row>
    <row r="82" spans="40:48" ht="12" customHeight="1" x14ac:dyDescent="0.3">
      <c r="AN82" s="425"/>
      <c r="AO82" s="425"/>
      <c r="AP82" s="425"/>
      <c r="AQ82" s="425"/>
      <c r="AS82" s="818"/>
      <c r="AT82" s="818"/>
      <c r="AU82" s="818"/>
      <c r="AV82" s="818"/>
    </row>
  </sheetData>
  <sheetProtection sheet="1" objects="1" scenarios="1"/>
  <mergeCells count="110">
    <mergeCell ref="AO65:AR66"/>
    <mergeCell ref="AO67:AR68"/>
    <mergeCell ref="AO69:AR70"/>
    <mergeCell ref="AO71:AR72"/>
    <mergeCell ref="AO75:AR76"/>
    <mergeCell ref="Z73:AN74"/>
    <mergeCell ref="Z75:AN76"/>
    <mergeCell ref="T67:W68"/>
    <mergeCell ref="Z67:AN68"/>
    <mergeCell ref="Z69:AN70"/>
    <mergeCell ref="Z71:AN72"/>
    <mergeCell ref="Z65:AN66"/>
    <mergeCell ref="T75:W76"/>
    <mergeCell ref="T69:W70"/>
    <mergeCell ref="T71:W72"/>
    <mergeCell ref="T73:W74"/>
    <mergeCell ref="T77:W78"/>
    <mergeCell ref="A5:AV7"/>
    <mergeCell ref="B8:AU12"/>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S69:AU70"/>
    <mergeCell ref="AS71:AU72"/>
    <mergeCell ref="AS73:AU74"/>
    <mergeCell ref="AS75:AU76"/>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R22"/>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73:AR74"/>
    <mergeCell ref="AO51:AR52"/>
    <mergeCell ref="B67:S68"/>
    <mergeCell ref="B69:S70"/>
    <mergeCell ref="B71:S72"/>
    <mergeCell ref="B65:S66"/>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s>
  <conditionalFormatting sqref="B8">
    <cfRule type="cellIs" dxfId="92" priority="292" operator="equal">
      <formula>0</formula>
    </cfRule>
  </conditionalFormatting>
  <conditionalFormatting sqref="B51 B53 B55 B57 T51 T53 T55 T63 T67 T71 T75 T65 T69 T73 T77 T57 T59 T61">
    <cfRule type="cellIs" dxfId="91" priority="249" operator="equal">
      <formula>""</formula>
    </cfRule>
    <cfRule type="cellIs" dxfId="90" priority="250" operator="equal">
      <formula>0</formula>
    </cfRule>
  </conditionalFormatting>
  <conditionalFormatting sqref="B59">
    <cfRule type="cellIs" dxfId="89" priority="247" operator="equal">
      <formula>""</formula>
    </cfRule>
    <cfRule type="cellIs" dxfId="88" priority="248" operator="equal">
      <formula>0</formula>
    </cfRule>
  </conditionalFormatting>
  <conditionalFormatting sqref="B67">
    <cfRule type="cellIs" dxfId="87" priority="243" operator="equal">
      <formula>""</formula>
    </cfRule>
    <cfRule type="cellIs" dxfId="86" priority="244" operator="equal">
      <formula>0</formula>
    </cfRule>
  </conditionalFormatting>
  <conditionalFormatting sqref="B63">
    <cfRule type="cellIs" dxfId="85" priority="245" operator="equal">
      <formula>""</formula>
    </cfRule>
    <cfRule type="cellIs" dxfId="84" priority="246" operator="equal">
      <formula>0</formula>
    </cfRule>
  </conditionalFormatting>
  <conditionalFormatting sqref="B71">
    <cfRule type="cellIs" dxfId="83" priority="241" operator="equal">
      <formula>""</formula>
    </cfRule>
    <cfRule type="cellIs" dxfId="82" priority="242" operator="equal">
      <formula>0</formula>
    </cfRule>
  </conditionalFormatting>
  <conditionalFormatting sqref="B61">
    <cfRule type="cellIs" dxfId="81" priority="239" operator="equal">
      <formula>""</formula>
    </cfRule>
    <cfRule type="cellIs" dxfId="80" priority="240" operator="equal">
      <formula>0</formula>
    </cfRule>
  </conditionalFormatting>
  <conditionalFormatting sqref="B65">
    <cfRule type="cellIs" dxfId="79" priority="237" operator="equal">
      <formula>""</formula>
    </cfRule>
    <cfRule type="cellIs" dxfId="78" priority="238" operator="equal">
      <formula>0</formula>
    </cfRule>
  </conditionalFormatting>
  <conditionalFormatting sqref="B69">
    <cfRule type="cellIs" dxfId="77" priority="235" operator="equal">
      <formula>""</formula>
    </cfRule>
    <cfRule type="cellIs" dxfId="76" priority="236" operator="equal">
      <formula>0</formula>
    </cfRule>
  </conditionalFormatting>
  <conditionalFormatting sqref="B75">
    <cfRule type="cellIs" dxfId="75" priority="233" operator="equal">
      <formula>""</formula>
    </cfRule>
    <cfRule type="cellIs" dxfId="74" priority="234" operator="equal">
      <formula>0</formula>
    </cfRule>
  </conditionalFormatting>
  <conditionalFormatting sqref="B73">
    <cfRule type="cellIs" dxfId="73" priority="231" operator="equal">
      <formula>""</formula>
    </cfRule>
    <cfRule type="cellIs" dxfId="72" priority="232" operator="equal">
      <formula>0</formula>
    </cfRule>
  </conditionalFormatting>
  <conditionalFormatting sqref="B77">
    <cfRule type="cellIs" dxfId="71" priority="227" operator="equal">
      <formula>""</formula>
    </cfRule>
    <cfRule type="cellIs" dxfId="70" priority="228"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69" priority="226" operator="equal">
      <formula>0</formula>
    </cfRule>
  </conditionalFormatting>
  <conditionalFormatting sqref="AO49 Z49">
    <cfRule type="cellIs" dxfId="68" priority="225" operator="equal">
      <formula>0</formula>
    </cfRule>
  </conditionalFormatting>
  <conditionalFormatting sqref="AS49">
    <cfRule type="cellIs" dxfId="67" priority="224" operator="equal">
      <formula>0</formula>
    </cfRule>
  </conditionalFormatting>
  <conditionalFormatting sqref="Z51">
    <cfRule type="cellIs" dxfId="66" priority="220" operator="equal">
      <formula>""</formula>
    </cfRule>
    <cfRule type="cellIs" dxfId="65" priority="221" operator="equal">
      <formula>0</formula>
    </cfRule>
  </conditionalFormatting>
  <conditionalFormatting sqref="Z51:AN52">
    <cfRule type="cellIs" dxfId="64" priority="219" operator="equal">
      <formula>0</formula>
    </cfRule>
  </conditionalFormatting>
  <conditionalFormatting sqref="AO51">
    <cfRule type="cellIs" dxfId="63" priority="217" operator="equal">
      <formula>""</formula>
    </cfRule>
    <cfRule type="cellIs" dxfId="62" priority="218" operator="equal">
      <formula>0</formula>
    </cfRule>
  </conditionalFormatting>
  <conditionalFormatting sqref="AO51">
    <cfRule type="cellIs" dxfId="61" priority="216" operator="equal">
      <formula>0</formula>
    </cfRule>
  </conditionalFormatting>
  <conditionalFormatting sqref="Z53">
    <cfRule type="cellIs" dxfId="60" priority="214" operator="equal">
      <formula>""</formula>
    </cfRule>
    <cfRule type="cellIs" dxfId="59" priority="215" operator="equal">
      <formula>0</formula>
    </cfRule>
  </conditionalFormatting>
  <conditionalFormatting sqref="Z53:AN54">
    <cfRule type="cellIs" dxfId="58" priority="213" operator="equal">
      <formula>0</formula>
    </cfRule>
  </conditionalFormatting>
  <conditionalFormatting sqref="Z55 Z59">
    <cfRule type="cellIs" dxfId="57" priority="211" operator="equal">
      <formula>""</formula>
    </cfRule>
    <cfRule type="cellIs" dxfId="56" priority="212" operator="equal">
      <formula>0</formula>
    </cfRule>
  </conditionalFormatting>
  <conditionalFormatting sqref="Z55:AN56 Z59:AN60">
    <cfRule type="cellIs" dxfId="55" priority="210" operator="equal">
      <formula>0</formula>
    </cfRule>
  </conditionalFormatting>
  <conditionalFormatting sqref="Z73">
    <cfRule type="cellIs" dxfId="54" priority="208" operator="equal">
      <formula>""</formula>
    </cfRule>
    <cfRule type="cellIs" dxfId="53" priority="209" operator="equal">
      <formula>0</formula>
    </cfRule>
  </conditionalFormatting>
  <conditionalFormatting sqref="Z73:AN74">
    <cfRule type="cellIs" dxfId="52" priority="207" operator="equal">
      <formula>0</formula>
    </cfRule>
  </conditionalFormatting>
  <conditionalFormatting sqref="Z75">
    <cfRule type="cellIs" dxfId="51" priority="205" operator="equal">
      <formula>""</formula>
    </cfRule>
    <cfRule type="cellIs" dxfId="50" priority="206" operator="equal">
      <formula>0</formula>
    </cfRule>
  </conditionalFormatting>
  <conditionalFormatting sqref="Z75:AN76">
    <cfRule type="cellIs" dxfId="49" priority="204" operator="equal">
      <formula>0</formula>
    </cfRule>
  </conditionalFormatting>
  <conditionalFormatting sqref="AS53 AS57 AS73">
    <cfRule type="cellIs" dxfId="48" priority="183" operator="equal">
      <formula>0</formula>
    </cfRule>
  </conditionalFormatting>
  <conditionalFormatting sqref="Z77">
    <cfRule type="cellIs" dxfId="47" priority="202" operator="equal">
      <formula>""</formula>
    </cfRule>
    <cfRule type="cellIs" dxfId="46" priority="203" operator="equal">
      <formula>0</formula>
    </cfRule>
  </conditionalFormatting>
  <conditionalFormatting sqref="Z77:AN78">
    <cfRule type="cellIs" dxfId="45" priority="201" operator="equal">
      <formula>0</formula>
    </cfRule>
  </conditionalFormatting>
  <conditionalFormatting sqref="AO55 AO59 AO75">
    <cfRule type="cellIs" dxfId="44" priority="199" operator="equal">
      <formula>""</formula>
    </cfRule>
    <cfRule type="cellIs" dxfId="43" priority="200" operator="equal">
      <formula>0</formula>
    </cfRule>
  </conditionalFormatting>
  <conditionalFormatting sqref="AO55 AO59 AO75">
    <cfRule type="cellIs" dxfId="42" priority="198" operator="equal">
      <formula>0</formula>
    </cfRule>
  </conditionalFormatting>
  <conditionalFormatting sqref="AO53 AO57 AO73 AO77">
    <cfRule type="cellIs" dxfId="41" priority="196" operator="equal">
      <formula>""</formula>
    </cfRule>
    <cfRule type="cellIs" dxfId="40" priority="197" operator="equal">
      <formula>0</formula>
    </cfRule>
  </conditionalFormatting>
  <conditionalFormatting sqref="AO53 AO57 AO73 AO77">
    <cfRule type="cellIs" dxfId="39" priority="195" operator="equal">
      <formula>0</formula>
    </cfRule>
  </conditionalFormatting>
  <conditionalFormatting sqref="AS51">
    <cfRule type="cellIs" dxfId="38" priority="193" operator="equal">
      <formula>""</formula>
    </cfRule>
    <cfRule type="cellIs" dxfId="37" priority="194" operator="equal">
      <formula>0</formula>
    </cfRule>
  </conditionalFormatting>
  <conditionalFormatting sqref="AS51">
    <cfRule type="cellIs" dxfId="36" priority="192" operator="equal">
      <formula>0</formula>
    </cfRule>
  </conditionalFormatting>
  <conditionalFormatting sqref="AS77">
    <cfRule type="cellIs" dxfId="35" priority="190" operator="equal">
      <formula>""</formula>
    </cfRule>
    <cfRule type="cellIs" dxfId="34" priority="191" operator="equal">
      <formula>0</formula>
    </cfRule>
  </conditionalFormatting>
  <conditionalFormatting sqref="AS77">
    <cfRule type="cellIs" dxfId="33" priority="189" operator="equal">
      <formula>0</formula>
    </cfRule>
  </conditionalFormatting>
  <conditionalFormatting sqref="AS55 AS59 AS75">
    <cfRule type="cellIs" dxfId="32" priority="187" operator="equal">
      <formula>""</formula>
    </cfRule>
    <cfRule type="cellIs" dxfId="31" priority="188" operator="equal">
      <formula>0</formula>
    </cfRule>
  </conditionalFormatting>
  <conditionalFormatting sqref="AS55 AS59 AS75">
    <cfRule type="cellIs" dxfId="30" priority="186" operator="equal">
      <formula>0</formula>
    </cfRule>
  </conditionalFormatting>
  <conditionalFormatting sqref="AS53 AS57 AS73">
    <cfRule type="cellIs" dxfId="29" priority="184" operator="equal">
      <formula>""</formula>
    </cfRule>
    <cfRule type="cellIs" dxfId="28" priority="185" operator="equal">
      <formula>0</formula>
    </cfRule>
  </conditionalFormatting>
  <conditionalFormatting sqref="AO61 AO65 AO69">
    <cfRule type="cellIs" dxfId="27" priority="11" operator="equal">
      <formula>""</formula>
    </cfRule>
    <cfRule type="cellIs" dxfId="26" priority="12" operator="equal">
      <formula>0</formula>
    </cfRule>
  </conditionalFormatting>
  <conditionalFormatting sqref="AO61 AO65 AO69">
    <cfRule type="cellIs" dxfId="25" priority="10" operator="equal">
      <formula>0</formula>
    </cfRule>
  </conditionalFormatting>
  <conditionalFormatting sqref="Z57">
    <cfRule type="cellIs" dxfId="24" priority="38" operator="equal">
      <formula>""</formula>
    </cfRule>
    <cfRule type="cellIs" dxfId="23" priority="39" operator="equal">
      <formula>0</formula>
    </cfRule>
  </conditionalFormatting>
  <conditionalFormatting sqref="Z57:AN58">
    <cfRule type="cellIs" dxfId="22" priority="37" operator="equal">
      <formula>0</formula>
    </cfRule>
  </conditionalFormatting>
  <conditionalFormatting sqref="AS63 AS67 AS71">
    <cfRule type="cellIs" dxfId="21" priority="8" operator="equal">
      <formula>""</formula>
    </cfRule>
    <cfRule type="cellIs" dxfId="20" priority="9" operator="equal">
      <formula>0</formula>
    </cfRule>
  </conditionalFormatting>
  <conditionalFormatting sqref="AS63 AS67 AS71">
    <cfRule type="cellIs" dxfId="19" priority="7" operator="equal">
      <formula>0</formula>
    </cfRule>
  </conditionalFormatting>
  <conditionalFormatting sqref="AO63 AO67 AO71">
    <cfRule type="cellIs" dxfId="18" priority="14" operator="equal">
      <formula>""</formula>
    </cfRule>
    <cfRule type="cellIs" dxfId="17" priority="15" operator="equal">
      <formula>0</formula>
    </cfRule>
  </conditionalFormatting>
  <conditionalFormatting sqref="AO63 AO67 AO71">
    <cfRule type="cellIs" dxfId="16" priority="13" operator="equal">
      <formula>0</formula>
    </cfRule>
  </conditionalFormatting>
  <conditionalFormatting sqref="AS61 AS65 AS69">
    <cfRule type="cellIs" dxfId="15" priority="4" operator="equal">
      <formula>0</formula>
    </cfRule>
  </conditionalFormatting>
  <conditionalFormatting sqref="AS61 AS65 AS69">
    <cfRule type="cellIs" dxfId="14" priority="5" operator="equal">
      <formula>""</formula>
    </cfRule>
    <cfRule type="cellIs" dxfId="13" priority="6" operator="equal">
      <formula>0</formula>
    </cfRule>
  </conditionalFormatting>
  <conditionalFormatting sqref="Z61 Z65 Z69">
    <cfRule type="cellIs" dxfId="12" priority="2" operator="equal">
      <formula>""</formula>
    </cfRule>
    <cfRule type="cellIs" dxfId="11" priority="3" operator="equal">
      <formula>0</formula>
    </cfRule>
  </conditionalFormatting>
  <conditionalFormatting sqref="Z61:AN62 Z65:AN66 Z69:AN70">
    <cfRule type="cellIs" dxfId="10" priority="1" operator="equal">
      <formula>0</formula>
    </cfRule>
  </conditionalFormatting>
  <conditionalFormatting sqref="Z63 Z67 Z71">
    <cfRule type="cellIs" dxfId="9" priority="17" operator="equal">
      <formula>""</formula>
    </cfRule>
    <cfRule type="cellIs" dxfId="8" priority="18" operator="equal">
      <formula>0</formula>
    </cfRule>
  </conditionalFormatting>
  <conditionalFormatting sqref="Z63:AN64 Z67:AN68 Z71:AN72">
    <cfRule type="cellIs" dxfId="7" priority="16" operator="equal">
      <formula>0</formula>
    </cfRule>
  </conditionalFormatting>
  <hyperlinks>
    <hyperlink ref="AN81:AQ82" location="'Mise en oeuvre'!Zone_d_impression" tooltip="Mise en Oeuvre" display="précédent"/>
    <hyperlink ref="AS81:AV82" location="'Page de garde'!Zone_d_impression" tooltip="Accueil" display="Retour accueil"/>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3"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28"/>
  <sheetViews>
    <sheetView showGridLines="0" workbookViewId="0">
      <selection activeCell="B8" sqref="B8:AU12"/>
    </sheetView>
  </sheetViews>
  <sheetFormatPr baseColWidth="10" defaultColWidth="2.6640625" defaultRowHeight="12" customHeight="1" x14ac:dyDescent="0.3"/>
  <cols>
    <col min="1" max="48" width="2.6640625" style="97"/>
    <col min="49" max="66" width="2.6640625" style="119"/>
    <col min="67" max="16384" width="2.6640625" style="99"/>
  </cols>
  <sheetData>
    <row r="1" spans="1:56"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686" t="s">
        <v>822</v>
      </c>
      <c r="AO1" s="687"/>
      <c r="AP1" s="687"/>
      <c r="AQ1" s="687"/>
      <c r="AR1" s="687"/>
      <c r="AS1" s="687"/>
      <c r="AT1" s="687"/>
      <c r="AU1" s="687"/>
      <c r="AV1" s="688"/>
    </row>
    <row r="2" spans="1:56"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689"/>
      <c r="AO2" s="420"/>
      <c r="AP2" s="420"/>
      <c r="AQ2" s="420"/>
      <c r="AR2" s="420"/>
      <c r="AS2" s="420"/>
      <c r="AT2" s="420"/>
      <c r="AU2" s="420"/>
      <c r="AV2" s="690"/>
    </row>
    <row r="3" spans="1:56"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691"/>
      <c r="AO3" s="692"/>
      <c r="AP3" s="692"/>
      <c r="AQ3" s="692"/>
      <c r="AR3" s="692"/>
      <c r="AS3" s="692"/>
      <c r="AT3" s="692"/>
      <c r="AU3" s="692"/>
      <c r="AV3" s="693"/>
    </row>
    <row r="4" spans="1:56" ht="12" customHeight="1" thickTop="1"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row>
    <row r="5" spans="1:56" ht="12" customHeight="1" x14ac:dyDescent="0.3">
      <c r="A5" s="910" t="str">
        <f>CONCATENATE("ANNEE ",Identification!J5)</f>
        <v>ANNEE 2019</v>
      </c>
      <c r="B5" s="910"/>
      <c r="C5" s="910"/>
      <c r="D5" s="910"/>
      <c r="E5" s="910"/>
      <c r="F5" s="910"/>
      <c r="G5" s="910"/>
      <c r="H5" s="910"/>
      <c r="I5" s="910"/>
      <c r="J5" s="910"/>
      <c r="K5" s="910"/>
      <c r="L5" s="910"/>
      <c r="M5" s="910"/>
      <c r="N5" s="910"/>
      <c r="O5" s="910"/>
      <c r="P5" s="910"/>
      <c r="Q5" s="910"/>
      <c r="R5" s="910"/>
      <c r="S5" s="910"/>
      <c r="T5" s="910"/>
      <c r="U5" s="910"/>
      <c r="V5" s="910"/>
      <c r="W5" s="910"/>
      <c r="X5" s="910"/>
      <c r="Y5" s="910"/>
      <c r="Z5" s="910"/>
      <c r="AA5" s="910"/>
      <c r="AB5" s="910"/>
      <c r="AC5" s="910"/>
      <c r="AD5" s="910"/>
      <c r="AE5" s="910"/>
      <c r="AF5" s="910"/>
      <c r="AG5" s="910"/>
      <c r="AH5" s="910"/>
      <c r="AI5" s="910"/>
      <c r="AJ5" s="910"/>
      <c r="AK5" s="910"/>
      <c r="AL5" s="910"/>
      <c r="AM5" s="910"/>
      <c r="AN5" s="910"/>
      <c r="AO5" s="910"/>
      <c r="AP5" s="910"/>
      <c r="AQ5" s="910"/>
      <c r="AR5" s="910"/>
      <c r="AS5" s="910"/>
      <c r="AT5" s="910"/>
      <c r="AU5" s="910"/>
      <c r="AV5" s="910"/>
    </row>
    <row r="6" spans="1:56" ht="12" customHeight="1" x14ac:dyDescent="0.3">
      <c r="A6" s="910"/>
      <c r="B6" s="910"/>
      <c r="C6" s="910"/>
      <c r="D6" s="910"/>
      <c r="E6" s="910"/>
      <c r="F6" s="910"/>
      <c r="G6" s="910"/>
      <c r="H6" s="910"/>
      <c r="I6" s="910"/>
      <c r="J6" s="910"/>
      <c r="K6" s="910"/>
      <c r="L6" s="910"/>
      <c r="M6" s="910"/>
      <c r="N6" s="910"/>
      <c r="O6" s="910"/>
      <c r="P6" s="910"/>
      <c r="Q6" s="910"/>
      <c r="R6" s="910"/>
      <c r="S6" s="910"/>
      <c r="T6" s="910"/>
      <c r="U6" s="910"/>
      <c r="V6" s="910"/>
      <c r="W6" s="910"/>
      <c r="X6" s="910"/>
      <c r="Y6" s="910"/>
      <c r="Z6" s="910"/>
      <c r="AA6" s="910"/>
      <c r="AB6" s="910"/>
      <c r="AC6" s="910"/>
      <c r="AD6" s="910"/>
      <c r="AE6" s="910"/>
      <c r="AF6" s="910"/>
      <c r="AG6" s="910"/>
      <c r="AH6" s="910"/>
      <c r="AI6" s="910"/>
      <c r="AJ6" s="910"/>
      <c r="AK6" s="910"/>
      <c r="AL6" s="910"/>
      <c r="AM6" s="910"/>
      <c r="AN6" s="910"/>
      <c r="AO6" s="910"/>
      <c r="AP6" s="910"/>
      <c r="AQ6" s="910"/>
      <c r="AR6" s="910"/>
      <c r="AS6" s="910"/>
      <c r="AT6" s="910"/>
      <c r="AU6" s="910"/>
      <c r="AV6" s="910"/>
    </row>
    <row r="7" spans="1:56" ht="12" customHeight="1" thickBot="1" x14ac:dyDescent="0.35">
      <c r="A7" s="910"/>
      <c r="B7" s="910"/>
      <c r="C7" s="910"/>
      <c r="D7" s="910"/>
      <c r="E7" s="910"/>
      <c r="F7" s="910"/>
      <c r="G7" s="910"/>
      <c r="H7" s="910"/>
      <c r="I7" s="910"/>
      <c r="J7" s="910"/>
      <c r="K7" s="910"/>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0"/>
      <c r="AQ7" s="910"/>
      <c r="AR7" s="910"/>
      <c r="AS7" s="910"/>
      <c r="AT7" s="910"/>
      <c r="AU7" s="910"/>
      <c r="AV7" s="910"/>
    </row>
    <row r="8" spans="1:56" ht="12" customHeight="1" x14ac:dyDescent="0.3">
      <c r="A8"/>
      <c r="B8" s="717" t="s">
        <v>823</v>
      </c>
      <c r="C8" s="718"/>
      <c r="D8" s="718"/>
      <c r="E8" s="718"/>
      <c r="F8" s="718"/>
      <c r="G8" s="718"/>
      <c r="H8" s="718"/>
      <c r="I8" s="718"/>
      <c r="J8" s="718"/>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9"/>
      <c r="AV8"/>
    </row>
    <row r="9" spans="1:56" ht="12" customHeight="1" x14ac:dyDescent="0.3">
      <c r="A9"/>
      <c r="B9" s="720"/>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c r="AT9" s="721"/>
      <c r="AU9" s="722"/>
      <c r="AV9"/>
    </row>
    <row r="10" spans="1:56" ht="12" customHeight="1" x14ac:dyDescent="0.3">
      <c r="A10"/>
      <c r="B10" s="720"/>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2"/>
      <c r="AV10"/>
    </row>
    <row r="11" spans="1:56" ht="12" customHeight="1" x14ac:dyDescent="0.3">
      <c r="A11"/>
      <c r="B11" s="720"/>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2"/>
      <c r="AV11"/>
    </row>
    <row r="12" spans="1:56" ht="12" customHeight="1" thickBot="1" x14ac:dyDescent="0.35">
      <c r="A12"/>
      <c r="B12" s="723"/>
      <c r="C12" s="724"/>
      <c r="D12" s="724"/>
      <c r="E12" s="724"/>
      <c r="F12" s="724"/>
      <c r="G12" s="724"/>
      <c r="H12" s="724"/>
      <c r="I12" s="724"/>
      <c r="J12" s="724"/>
      <c r="K12" s="724"/>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c r="AT12" s="724"/>
      <c r="AU12" s="725"/>
      <c r="AV12"/>
    </row>
    <row r="13" spans="1:56"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row>
    <row r="15" spans="1:56" ht="12" customHeight="1" x14ac:dyDescent="0.3">
      <c r="A15"/>
      <c r="B15"/>
      <c r="C15"/>
      <c r="D15"/>
      <c r="E15" s="912" t="s">
        <v>824</v>
      </c>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c r="AX15" s="476"/>
      <c r="AY15" s="476"/>
      <c r="AZ15" s="476"/>
      <c r="BA15" s="476"/>
      <c r="BB15" s="476"/>
      <c r="BC15" s="476"/>
      <c r="BD15" s="120"/>
    </row>
    <row r="16" spans="1:56" ht="12" customHeight="1" x14ac:dyDescent="0.3">
      <c r="A16"/>
      <c r="B16"/>
      <c r="C16"/>
      <c r="D16" s="77"/>
      <c r="E16" s="912"/>
      <c r="F16" s="912"/>
      <c r="G16" s="912"/>
      <c r="H16" s="912"/>
      <c r="I16" s="912"/>
      <c r="J16" s="912"/>
      <c r="K16" s="912"/>
      <c r="L16" s="912"/>
      <c r="M16" s="912"/>
      <c r="N16" s="912"/>
      <c r="O16" s="912"/>
      <c r="P16" s="912"/>
      <c r="Q16" s="912"/>
      <c r="R16" s="912"/>
      <c r="S16" s="912"/>
      <c r="T16" s="912"/>
      <c r="U16" s="912"/>
      <c r="V16" s="912"/>
      <c r="W16" s="912"/>
      <c r="X16" s="912"/>
      <c r="Y16" s="912"/>
      <c r="Z16" s="912"/>
      <c r="AA16" s="912"/>
      <c r="AB16" s="912"/>
      <c r="AC16" s="912"/>
      <c r="AD16" s="912"/>
      <c r="AE16" s="912"/>
      <c r="AF16" s="912"/>
      <c r="AG16" s="912"/>
      <c r="AH16" s="912"/>
      <c r="AI16" s="912"/>
      <c r="AJ16" s="912"/>
      <c r="AK16" s="912"/>
      <c r="AL16" s="912"/>
      <c r="AM16" s="912"/>
      <c r="AN16" s="912"/>
      <c r="AO16" s="912"/>
      <c r="AP16" s="912"/>
      <c r="AQ16" s="912"/>
      <c r="AR16" s="912"/>
      <c r="AS16" s="912"/>
      <c r="AT16" s="912"/>
      <c r="AU16" s="912"/>
      <c r="AV16"/>
      <c r="AX16" s="476"/>
      <c r="AY16" s="476"/>
      <c r="AZ16" s="476"/>
      <c r="BA16" s="476"/>
      <c r="BB16" s="476"/>
      <c r="BC16" s="476"/>
      <c r="BD16" s="120"/>
    </row>
    <row r="17" spans="1:58" ht="12" customHeight="1" x14ac:dyDescent="0.3">
      <c r="A17"/>
      <c r="B17"/>
      <c r="C17"/>
      <c r="D17"/>
      <c r="E17" s="912"/>
      <c r="F17" s="912"/>
      <c r="G17" s="912"/>
      <c r="H17" s="912"/>
      <c r="I17" s="912"/>
      <c r="J17" s="912"/>
      <c r="K17" s="912"/>
      <c r="L17" s="912"/>
      <c r="M17" s="912"/>
      <c r="N17" s="912"/>
      <c r="O17" s="912"/>
      <c r="P17" s="912"/>
      <c r="Q17" s="912"/>
      <c r="R17" s="912"/>
      <c r="S17" s="912"/>
      <c r="T17" s="912"/>
      <c r="U17" s="912"/>
      <c r="V17" s="912"/>
      <c r="W17" s="912"/>
      <c r="X17" s="912"/>
      <c r="Y17" s="912"/>
      <c r="Z17" s="912"/>
      <c r="AA17" s="912"/>
      <c r="AB17" s="912"/>
      <c r="AC17" s="912"/>
      <c r="AD17" s="912"/>
      <c r="AE17" s="912"/>
      <c r="AF17" s="912"/>
      <c r="AG17" s="912"/>
      <c r="AH17" s="912"/>
      <c r="AI17" s="912"/>
      <c r="AJ17" s="912"/>
      <c r="AK17" s="912"/>
      <c r="AL17" s="912"/>
      <c r="AM17" s="912"/>
      <c r="AN17" s="912"/>
      <c r="AO17" s="912"/>
      <c r="AP17" s="912"/>
      <c r="AQ17" s="912"/>
      <c r="AR17" s="912"/>
      <c r="AS17" s="912"/>
      <c r="AT17" s="912"/>
      <c r="AU17" s="912"/>
      <c r="AV17" s="89"/>
    </row>
    <row r="18" spans="1:58" ht="12" customHeight="1" x14ac:dyDescent="0.3">
      <c r="A18"/>
      <c r="B18"/>
      <c r="C18"/>
      <c r="D18"/>
      <c r="E18"/>
      <c r="F18"/>
      <c r="G18"/>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89"/>
    </row>
    <row r="19" spans="1:58" ht="12" customHeight="1" x14ac:dyDescent="0.3">
      <c r="A19"/>
      <c r="B19"/>
      <c r="C19"/>
      <c r="D19"/>
      <c r="E19"/>
      <c r="F19" s="763" t="s">
        <v>825</v>
      </c>
      <c r="G19" s="764"/>
      <c r="H19" s="764"/>
      <c r="I19" s="764"/>
      <c r="J19" s="764"/>
      <c r="K19" s="764"/>
      <c r="L19" s="764"/>
      <c r="M19" s="764"/>
      <c r="N19" s="765"/>
      <c r="O19" s="132"/>
      <c r="P19" s="812" t="e">
        <f>VLOOKUP(AX19,[2]Projet!$A:$E,5,FALSE)</f>
        <v>#N/A</v>
      </c>
      <c r="Q19" s="814"/>
      <c r="R19" s="132"/>
      <c r="S19" s="132"/>
      <c r="T19" s="132"/>
      <c r="U19" s="132"/>
      <c r="V19" s="132"/>
      <c r="W19" s="763" t="s">
        <v>835</v>
      </c>
      <c r="X19" s="764"/>
      <c r="Y19" s="764"/>
      <c r="Z19" s="764"/>
      <c r="AA19" s="764"/>
      <c r="AB19" s="764"/>
      <c r="AC19" s="764"/>
      <c r="AD19" s="764"/>
      <c r="AE19" s="765"/>
      <c r="AF19" s="132"/>
      <c r="AG19" s="944" t="e">
        <f>VLOOKUP(AX19,[2]Projet!$A:$E,4,FALSE)</f>
        <v>#N/A</v>
      </c>
      <c r="AH19" s="504"/>
      <c r="AI19" s="504"/>
      <c r="AJ19" s="504"/>
      <c r="AK19" s="505"/>
      <c r="AL19" s="132"/>
      <c r="AM19" s="132"/>
      <c r="AN19" s="132"/>
      <c r="AO19" s="132"/>
      <c r="AP19" s="132"/>
      <c r="AQ19" s="132"/>
      <c r="AR19" s="132"/>
      <c r="AS19" s="132"/>
      <c r="AT19" s="132"/>
      <c r="AU19" s="132"/>
      <c r="AV19" s="89"/>
      <c r="AX19" s="928" t="str">
        <f>CONCATENATE(P25,P22)</f>
        <v>00</v>
      </c>
      <c r="AY19" s="928"/>
      <c r="AZ19" s="476"/>
      <c r="BA19" s="476"/>
      <c r="BB19" s="476"/>
      <c r="BC19" s="476"/>
      <c r="BD19" s="120"/>
    </row>
    <row r="20" spans="1:58" ht="12" customHeight="1" x14ac:dyDescent="0.3">
      <c r="A20"/>
      <c r="B20"/>
      <c r="C20"/>
      <c r="D20" s="77"/>
      <c r="E20" s="77"/>
      <c r="F20" s="766"/>
      <c r="G20" s="767"/>
      <c r="H20" s="767"/>
      <c r="I20" s="767"/>
      <c r="J20" s="767"/>
      <c r="K20" s="767"/>
      <c r="L20" s="767"/>
      <c r="M20" s="767"/>
      <c r="N20" s="768"/>
      <c r="O20" s="132"/>
      <c r="P20" s="815"/>
      <c r="Q20" s="817"/>
      <c r="R20" s="132"/>
      <c r="S20" s="132"/>
      <c r="T20" s="132"/>
      <c r="U20" s="132"/>
      <c r="V20" s="132"/>
      <c r="W20" s="766"/>
      <c r="X20" s="767"/>
      <c r="Y20" s="767"/>
      <c r="Z20" s="767"/>
      <c r="AA20" s="767"/>
      <c r="AB20" s="767"/>
      <c r="AC20" s="767"/>
      <c r="AD20" s="767"/>
      <c r="AE20" s="768"/>
      <c r="AF20" s="132"/>
      <c r="AG20" s="506"/>
      <c r="AH20" s="507"/>
      <c r="AI20" s="507"/>
      <c r="AJ20" s="507"/>
      <c r="AK20" s="508"/>
      <c r="AL20" s="132"/>
      <c r="AM20" s="132"/>
      <c r="AN20" s="132"/>
      <c r="AO20" s="132"/>
      <c r="AP20" s="132"/>
      <c r="AQ20" s="132"/>
      <c r="AR20" s="132"/>
      <c r="AS20" s="132"/>
      <c r="AT20" s="132"/>
      <c r="AU20" s="132"/>
      <c r="AV20" s="92"/>
      <c r="AX20" s="928"/>
      <c r="AY20" s="928"/>
      <c r="AZ20" s="476"/>
      <c r="BA20" s="476"/>
      <c r="BB20" s="476"/>
      <c r="BC20" s="476"/>
      <c r="BD20" s="120"/>
    </row>
    <row r="21" spans="1:58" ht="12" customHeight="1" x14ac:dyDescent="0.3">
      <c r="A21"/>
      <c r="B21"/>
      <c r="C21"/>
      <c r="D21"/>
      <c r="E21"/>
      <c r="F21"/>
      <c r="G21"/>
      <c r="H21"/>
      <c r="I21"/>
      <c r="J21"/>
      <c r="K21"/>
      <c r="L21"/>
      <c r="M21"/>
      <c r="N21"/>
      <c r="O21"/>
      <c r="P21"/>
      <c r="Q21"/>
      <c r="R21"/>
      <c r="S21"/>
      <c r="T21"/>
      <c r="U21"/>
      <c r="V21"/>
      <c r="W21"/>
      <c r="X21"/>
      <c r="Y21"/>
      <c r="Z21"/>
      <c r="AA21"/>
      <c r="AB21"/>
      <c r="AC21" s="132"/>
      <c r="AD21" s="132"/>
      <c r="AE21" s="132"/>
      <c r="AF21" s="132"/>
      <c r="AG21" s="132"/>
      <c r="AH21" s="132"/>
      <c r="AI21" s="132"/>
      <c r="AJ21" s="132"/>
      <c r="AK21" s="132"/>
      <c r="AL21" s="132"/>
      <c r="AM21" s="132"/>
      <c r="AN21" s="132"/>
      <c r="AO21" s="132"/>
      <c r="AP21" s="132"/>
      <c r="AQ21" s="132"/>
      <c r="AR21" s="132"/>
      <c r="AS21" s="132"/>
      <c r="AT21" s="132"/>
      <c r="AU21" s="92"/>
      <c r="AV21" s="92"/>
    </row>
    <row r="22" spans="1:58" ht="12" customHeight="1" x14ac:dyDescent="0.3">
      <c r="A22"/>
      <c r="B22"/>
      <c r="C22"/>
      <c r="D22"/>
      <c r="E22"/>
      <c r="F22" s="763" t="s">
        <v>826</v>
      </c>
      <c r="G22" s="764"/>
      <c r="H22" s="764"/>
      <c r="I22" s="764"/>
      <c r="J22" s="764"/>
      <c r="K22" s="764"/>
      <c r="L22" s="764"/>
      <c r="M22" s="764"/>
      <c r="N22" s="765"/>
      <c r="O22" s="132"/>
      <c r="P22" s="938">
        <f>Identification!B10</f>
        <v>0</v>
      </c>
      <c r="Q22" s="939"/>
      <c r="R22" s="939"/>
      <c r="S22" s="939"/>
      <c r="T22" s="939"/>
      <c r="U22" s="939"/>
      <c r="V22" s="939"/>
      <c r="W22" s="939"/>
      <c r="X22" s="939"/>
      <c r="Y22" s="939"/>
      <c r="Z22" s="939"/>
      <c r="AA22" s="939"/>
      <c r="AB22" s="939"/>
      <c r="AC22" s="939"/>
      <c r="AD22" s="939"/>
      <c r="AE22" s="939"/>
      <c r="AF22" s="939"/>
      <c r="AG22" s="939"/>
      <c r="AH22" s="939"/>
      <c r="AI22" s="939"/>
      <c r="AJ22" s="939"/>
      <c r="AK22" s="939"/>
      <c r="AL22" s="939"/>
      <c r="AM22" s="939"/>
      <c r="AN22" s="939"/>
      <c r="AO22" s="939"/>
      <c r="AP22" s="939"/>
      <c r="AQ22" s="939"/>
      <c r="AR22" s="939"/>
      <c r="AS22" s="939"/>
      <c r="AT22" s="939"/>
      <c r="AU22" s="940"/>
      <c r="AV22"/>
      <c r="AZ22" s="476"/>
      <c r="BA22" s="476"/>
    </row>
    <row r="23" spans="1:58" ht="12" customHeight="1" x14ac:dyDescent="0.3">
      <c r="A23"/>
      <c r="B23"/>
      <c r="C23"/>
      <c r="D23" s="77"/>
      <c r="E23" s="77"/>
      <c r="F23" s="766"/>
      <c r="G23" s="767"/>
      <c r="H23" s="767"/>
      <c r="I23" s="767"/>
      <c r="J23" s="767"/>
      <c r="K23" s="767"/>
      <c r="L23" s="767"/>
      <c r="M23" s="767"/>
      <c r="N23" s="768"/>
      <c r="O23" s="132"/>
      <c r="P23" s="941"/>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c r="AU23" s="943"/>
      <c r="AV23"/>
      <c r="AZ23" s="476"/>
      <c r="BA23" s="476"/>
    </row>
    <row r="24" spans="1:58" ht="12" customHeight="1" x14ac:dyDescent="0.3">
      <c r="A24"/>
      <c r="B24"/>
      <c r="C24"/>
      <c r="D24" s="77"/>
      <c r="E24" s="77"/>
      <c r="F24"/>
      <c r="G24"/>
      <c r="H24"/>
      <c r="I24"/>
      <c r="J24"/>
      <c r="K24"/>
      <c r="L24"/>
      <c r="M24"/>
      <c r="N24"/>
      <c r="O24"/>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36"/>
      <c r="AV24"/>
      <c r="AW24" s="122"/>
      <c r="AX24" s="122"/>
    </row>
    <row r="25" spans="1:58" ht="12" customHeight="1" x14ac:dyDescent="0.3">
      <c r="A25"/>
      <c r="B25"/>
      <c r="C25"/>
      <c r="D25" s="77"/>
      <c r="E25" s="77"/>
      <c r="F25" s="763" t="s">
        <v>827</v>
      </c>
      <c r="G25" s="764"/>
      <c r="H25" s="764"/>
      <c r="I25" s="764"/>
      <c r="J25" s="764"/>
      <c r="K25" s="764"/>
      <c r="L25" s="764"/>
      <c r="M25" s="764"/>
      <c r="N25" s="765"/>
      <c r="O25" s="132"/>
      <c r="P25" s="938">
        <f>Identification!N26</f>
        <v>0</v>
      </c>
      <c r="Q25" s="939"/>
      <c r="R25" s="939"/>
      <c r="S25" s="939"/>
      <c r="T25" s="939"/>
      <c r="U25" s="939"/>
      <c r="V25" s="939"/>
      <c r="W25" s="939"/>
      <c r="X25" s="939"/>
      <c r="Y25" s="939"/>
      <c r="Z25" s="939"/>
      <c r="AA25" s="939"/>
      <c r="AB25" s="939"/>
      <c r="AC25" s="939"/>
      <c r="AD25" s="939"/>
      <c r="AE25" s="939"/>
      <c r="AF25" s="939"/>
      <c r="AG25" s="939"/>
      <c r="AH25" s="939"/>
      <c r="AI25" s="939"/>
      <c r="AJ25" s="939"/>
      <c r="AK25" s="939"/>
      <c r="AL25" s="939"/>
      <c r="AM25" s="939"/>
      <c r="AN25" s="939"/>
      <c r="AO25" s="939"/>
      <c r="AP25" s="939"/>
      <c r="AQ25" s="939"/>
      <c r="AR25" s="939"/>
      <c r="AS25" s="939"/>
      <c r="AT25" s="939"/>
      <c r="AU25" s="940"/>
      <c r="AV25"/>
    </row>
    <row r="26" spans="1:58" ht="12" customHeight="1" x14ac:dyDescent="0.3">
      <c r="A26"/>
      <c r="B26"/>
      <c r="C26"/>
      <c r="D26" s="77"/>
      <c r="E26" s="77"/>
      <c r="F26" s="766"/>
      <c r="G26" s="767"/>
      <c r="H26" s="767"/>
      <c r="I26" s="767"/>
      <c r="J26" s="767"/>
      <c r="K26" s="767"/>
      <c r="L26" s="767"/>
      <c r="M26" s="767"/>
      <c r="N26" s="768"/>
      <c r="O26" s="132"/>
      <c r="P26" s="941"/>
      <c r="Q26" s="942"/>
      <c r="R26" s="942"/>
      <c r="S26" s="942"/>
      <c r="T26" s="942"/>
      <c r="U26" s="942"/>
      <c r="V26" s="942"/>
      <c r="W26" s="942"/>
      <c r="X26" s="942"/>
      <c r="Y26" s="942"/>
      <c r="Z26" s="942"/>
      <c r="AA26" s="942"/>
      <c r="AB26" s="942"/>
      <c r="AC26" s="942"/>
      <c r="AD26" s="942"/>
      <c r="AE26" s="942"/>
      <c r="AF26" s="942"/>
      <c r="AG26" s="942"/>
      <c r="AH26" s="942"/>
      <c r="AI26" s="942"/>
      <c r="AJ26" s="942"/>
      <c r="AK26" s="942"/>
      <c r="AL26" s="942"/>
      <c r="AM26" s="942"/>
      <c r="AN26" s="942"/>
      <c r="AO26" s="942"/>
      <c r="AP26" s="942"/>
      <c r="AQ26" s="942"/>
      <c r="AR26" s="942"/>
      <c r="AS26" s="942"/>
      <c r="AT26" s="942"/>
      <c r="AU26" s="943"/>
      <c r="AV26"/>
    </row>
    <row r="27" spans="1:58" ht="12" customHeight="1" x14ac:dyDescent="0.3">
      <c r="A27"/>
      <c r="B27"/>
      <c r="C27"/>
      <c r="D27" s="77"/>
      <c r="E27" s="77"/>
      <c r="F27" s="77"/>
      <c r="G27" s="77"/>
      <c r="H27" s="77"/>
      <c r="I27" s="77"/>
      <c r="J27" s="77"/>
      <c r="K27" s="77"/>
      <c r="L27" s="77"/>
      <c r="M27" s="77"/>
      <c r="N27" s="77"/>
      <c r="O27" s="77"/>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c r="AW27" s="122"/>
      <c r="AX27" s="122"/>
      <c r="AY27" s="122"/>
      <c r="AZ27" s="122"/>
      <c r="BA27" s="122"/>
      <c r="BB27" s="122"/>
      <c r="BC27" s="122"/>
      <c r="BD27" s="122"/>
      <c r="BE27" s="122"/>
    </row>
    <row r="28" spans="1:58" ht="12" customHeight="1" x14ac:dyDescent="0.3">
      <c r="A28"/>
      <c r="B28"/>
      <c r="C28"/>
      <c r="D28" s="77"/>
      <c r="E28" s="77"/>
      <c r="F28" s="763" t="s">
        <v>828</v>
      </c>
      <c r="G28" s="764"/>
      <c r="H28" s="764"/>
      <c r="I28" s="764"/>
      <c r="J28" s="764"/>
      <c r="K28" s="764"/>
      <c r="L28" s="764"/>
      <c r="M28" s="764"/>
      <c r="N28" s="765"/>
      <c r="O28" s="77"/>
      <c r="P28" s="938" t="s">
        <v>832</v>
      </c>
      <c r="Q28" s="939"/>
      <c r="R28" s="939"/>
      <c r="S28" s="939"/>
      <c r="T28" s="939"/>
      <c r="U28" s="939"/>
      <c r="V28" s="939"/>
      <c r="W28" s="939"/>
      <c r="X28" s="939"/>
      <c r="Y28" s="939"/>
      <c r="Z28" s="939"/>
      <c r="AA28" s="939"/>
      <c r="AB28" s="939"/>
      <c r="AC28" s="939"/>
      <c r="AD28" s="939"/>
      <c r="AE28" s="939"/>
      <c r="AF28" s="939"/>
      <c r="AG28" s="939"/>
      <c r="AH28" s="939"/>
      <c r="AI28" s="939"/>
      <c r="AJ28" s="939"/>
      <c r="AK28" s="939"/>
      <c r="AL28" s="939"/>
      <c r="AM28" s="939"/>
      <c r="AN28" s="939"/>
      <c r="AO28" s="939"/>
      <c r="AP28" s="939"/>
      <c r="AQ28" s="939"/>
      <c r="AR28" s="939"/>
      <c r="AS28" s="939"/>
      <c r="AT28" s="939"/>
      <c r="AU28" s="940"/>
      <c r="AV28"/>
    </row>
    <row r="29" spans="1:58" ht="12" customHeight="1" x14ac:dyDescent="0.3">
      <c r="A29"/>
      <c r="B29"/>
      <c r="C29"/>
      <c r="D29" s="77"/>
      <c r="E29" s="77"/>
      <c r="F29" s="766"/>
      <c r="G29" s="767"/>
      <c r="H29" s="767"/>
      <c r="I29" s="767"/>
      <c r="J29" s="767"/>
      <c r="K29" s="767"/>
      <c r="L29" s="767"/>
      <c r="M29" s="767"/>
      <c r="N29" s="768"/>
      <c r="O29" s="77"/>
      <c r="P29" s="941"/>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c r="AU29" s="943"/>
      <c r="AV29"/>
    </row>
    <row r="30" spans="1:58" ht="12" customHeight="1" x14ac:dyDescent="0.3">
      <c r="A30"/>
      <c r="B30"/>
      <c r="C30"/>
      <c r="D30" s="77"/>
      <c r="E30" s="77"/>
      <c r="F30" s="77"/>
      <c r="G30" s="77"/>
      <c r="H30" s="77"/>
      <c r="I30" s="77"/>
      <c r="J30" s="77"/>
      <c r="K30" s="77"/>
      <c r="L30" s="77"/>
      <c r="M30" s="77"/>
      <c r="N30" s="77"/>
      <c r="O30" s="77"/>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77"/>
      <c r="AZ30" s="122"/>
      <c r="BF30" s="123"/>
    </row>
    <row r="31" spans="1:58" ht="12" customHeight="1" x14ac:dyDescent="0.3">
      <c r="A31"/>
      <c r="B31"/>
      <c r="C31"/>
      <c r="D31" s="77"/>
      <c r="E31" s="77"/>
      <c r="F31" s="763" t="s">
        <v>48</v>
      </c>
      <c r="G31" s="764"/>
      <c r="H31" s="764"/>
      <c r="I31" s="764"/>
      <c r="J31" s="764"/>
      <c r="K31" s="764"/>
      <c r="L31" s="764"/>
      <c r="M31" s="764"/>
      <c r="N31" s="765"/>
      <c r="O31" s="77"/>
      <c r="P31" s="938" t="str">
        <f>CONCATENATE(" -  ",Table!J12,Table!K12,Table!J13,Table!K13,Table!J14,Table!K14,Table!J15,Table!K15,Table!J16,Table!K16,Table!J17,Table!K17,Table!J18,Table!K18,Table!J20,Table!K20,Table!J21,Table!K21,Table!J22,Table!K22,Table!J23,Table!K23,Table!J24,Table!K24,Table!J25,Table!K25,Table!J26,Table!K26,Table!J27,Table!K27,Table!J28,Table!K28,Table!J29,Table!K29,Table!J30,Table!K30,Table!J31,Table!K31,Table!J32,Table!K32,Table!J33,Table!K33,Table!J34,Table!K34)</f>
        <v xml:space="preserve"> -  </v>
      </c>
      <c r="Q31" s="939"/>
      <c r="R31" s="939"/>
      <c r="S31" s="939"/>
      <c r="T31" s="939"/>
      <c r="U31" s="939"/>
      <c r="V31" s="939"/>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40"/>
      <c r="AV31"/>
    </row>
    <row r="32" spans="1:58" ht="12" customHeight="1" x14ac:dyDescent="0.3">
      <c r="A32"/>
      <c r="B32"/>
      <c r="C32"/>
      <c r="D32" s="77"/>
      <c r="E32" s="77"/>
      <c r="F32" s="766"/>
      <c r="G32" s="767"/>
      <c r="H32" s="767"/>
      <c r="I32" s="767"/>
      <c r="J32" s="767"/>
      <c r="K32" s="767"/>
      <c r="L32" s="767"/>
      <c r="M32" s="767"/>
      <c r="N32" s="768"/>
      <c r="O32" s="77"/>
      <c r="P32" s="941"/>
      <c r="Q32" s="942"/>
      <c r="R32" s="942"/>
      <c r="S32" s="942"/>
      <c r="T32" s="942"/>
      <c r="U32" s="942"/>
      <c r="V32" s="942"/>
      <c r="W32" s="942"/>
      <c r="X32" s="942"/>
      <c r="Y32" s="942"/>
      <c r="Z32" s="942"/>
      <c r="AA32" s="942"/>
      <c r="AB32" s="942"/>
      <c r="AC32" s="942"/>
      <c r="AD32" s="942"/>
      <c r="AE32" s="942"/>
      <c r="AF32" s="942"/>
      <c r="AG32" s="942"/>
      <c r="AH32" s="942"/>
      <c r="AI32" s="942"/>
      <c r="AJ32" s="942"/>
      <c r="AK32" s="942"/>
      <c r="AL32" s="942"/>
      <c r="AM32" s="942"/>
      <c r="AN32" s="942"/>
      <c r="AO32" s="942"/>
      <c r="AP32" s="942"/>
      <c r="AQ32" s="942"/>
      <c r="AR32" s="942"/>
      <c r="AS32" s="942"/>
      <c r="AT32" s="942"/>
      <c r="AU32" s="943"/>
      <c r="AV32"/>
    </row>
    <row r="33" spans="1:64" ht="12" customHeight="1" x14ac:dyDescent="0.3">
      <c r="A33"/>
      <c r="B33"/>
      <c r="C33"/>
      <c r="D33" s="77"/>
      <c r="E33" s="77"/>
      <c r="F33" s="77"/>
      <c r="G33" s="77"/>
      <c r="H33" s="77"/>
      <c r="I33" s="77"/>
      <c r="J33" s="77"/>
      <c r="K33" s="77"/>
      <c r="L33" s="77"/>
      <c r="M33" s="77"/>
      <c r="N33" s="77"/>
      <c r="O33" s="77"/>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77"/>
      <c r="AZ33" s="122"/>
    </row>
    <row r="34" spans="1:64" ht="12" customHeight="1" x14ac:dyDescent="0.3">
      <c r="A34"/>
      <c r="B34"/>
      <c r="C34"/>
      <c r="D34" s="77"/>
      <c r="E34" s="77"/>
      <c r="F34" s="763" t="s">
        <v>829</v>
      </c>
      <c r="G34" s="764"/>
      <c r="H34" s="764"/>
      <c r="I34" s="764"/>
      <c r="J34" s="764"/>
      <c r="K34" s="764"/>
      <c r="L34" s="764"/>
      <c r="M34" s="764"/>
      <c r="N34" s="765"/>
      <c r="O34" s="77"/>
      <c r="P34" s="938" t="str">
        <f>CONCATENATE("-  ",Table!J29,Table!K29,Table!J30,Table!K30,Table!J31,Table!K31,Table!J32,Table!K32,Table!J33,Table!K33,Table!J34,Table!K34)</f>
        <v xml:space="preserve">-  </v>
      </c>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39"/>
      <c r="AR34" s="939"/>
      <c r="AS34" s="939"/>
      <c r="AT34" s="939"/>
      <c r="AU34" s="940"/>
      <c r="AV34"/>
    </row>
    <row r="35" spans="1:64" ht="12" customHeight="1" x14ac:dyDescent="0.3">
      <c r="A35"/>
      <c r="B35"/>
      <c r="C35"/>
      <c r="D35"/>
      <c r="E35"/>
      <c r="F35" s="766"/>
      <c r="G35" s="767"/>
      <c r="H35" s="767"/>
      <c r="I35" s="767"/>
      <c r="J35" s="767"/>
      <c r="K35" s="767"/>
      <c r="L35" s="767"/>
      <c r="M35" s="767"/>
      <c r="N35" s="768"/>
      <c r="O35" s="77"/>
      <c r="P35" s="941"/>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2"/>
      <c r="AR35" s="942"/>
      <c r="AS35" s="942"/>
      <c r="AT35" s="942"/>
      <c r="AU35" s="943"/>
      <c r="AV35"/>
    </row>
    <row r="36" spans="1:64" ht="12" customHeight="1" x14ac:dyDescent="0.3">
      <c r="A36"/>
      <c r="B36"/>
      <c r="C36"/>
      <c r="D36"/>
      <c r="E36"/>
      <c r="F36"/>
      <c r="G36"/>
      <c r="H36"/>
      <c r="I36"/>
      <c r="J36"/>
      <c r="K36"/>
      <c r="L36"/>
      <c r="M36"/>
      <c r="N36"/>
      <c r="O36"/>
      <c r="P36"/>
      <c r="Q36"/>
      <c r="R36"/>
      <c r="S36"/>
      <c r="T36"/>
      <c r="U36"/>
      <c r="V36"/>
      <c r="W36"/>
      <c r="X36"/>
      <c r="Y36"/>
      <c r="Z36"/>
      <c r="AA36"/>
      <c r="AB36"/>
      <c r="AC36"/>
      <c r="AD36" s="77"/>
      <c r="AE36" s="77"/>
      <c r="AF36" s="77"/>
      <c r="AG36" s="77"/>
      <c r="AH36" s="77"/>
      <c r="AI36" s="77"/>
      <c r="AJ36" s="77"/>
      <c r="AK36" s="77"/>
      <c r="AL36" s="77"/>
      <c r="AM36" s="132"/>
      <c r="AN36" s="132"/>
      <c r="AO36" s="132"/>
      <c r="AP36" s="132"/>
      <c r="AQ36" s="132"/>
      <c r="AR36" s="132"/>
      <c r="AS36" s="132"/>
      <c r="AT36" s="132"/>
      <c r="AU36" s="132"/>
      <c r="AV36"/>
    </row>
    <row r="37" spans="1:64" ht="12" customHeight="1" x14ac:dyDescent="0.3">
      <c r="A37"/>
      <c r="B37"/>
      <c r="C37"/>
      <c r="D37"/>
      <c r="E37"/>
      <c r="F37" s="763" t="s">
        <v>830</v>
      </c>
      <c r="G37" s="764"/>
      <c r="H37" s="764"/>
      <c r="I37" s="764"/>
      <c r="J37" s="764"/>
      <c r="K37" s="764"/>
      <c r="L37" s="764"/>
      <c r="M37" s="764"/>
      <c r="N37" s="765"/>
      <c r="O37"/>
      <c r="P37" s="503" t="e">
        <f>CONCATENATE("-  ",Table!J37,Table!K37,Table!J38,Table!K38,Table!J39,Table!K39)</f>
        <v>#N/A</v>
      </c>
      <c r="Q37" s="504"/>
      <c r="R37" s="504"/>
      <c r="S37" s="504"/>
      <c r="T37" s="504"/>
      <c r="U37" s="504"/>
      <c r="V37" s="504"/>
      <c r="W37" s="504"/>
      <c r="X37" s="504"/>
      <c r="Y37" s="504"/>
      <c r="Z37" s="504"/>
      <c r="AA37" s="504"/>
      <c r="AB37" s="504"/>
      <c r="AC37" s="505"/>
      <c r="AD37" s="77"/>
      <c r="AE37" s="763" t="s">
        <v>831</v>
      </c>
      <c r="AF37" s="764"/>
      <c r="AG37" s="764"/>
      <c r="AH37" s="764"/>
      <c r="AI37" s="764"/>
      <c r="AJ37" s="764"/>
      <c r="AK37" s="764"/>
      <c r="AL37" s="764"/>
      <c r="AM37" s="765"/>
      <c r="AN37" s="132"/>
      <c r="AO37" s="503">
        <f>SUM(Couverture_territoriale!$C$2:$C$258)</f>
        <v>0</v>
      </c>
      <c r="AP37" s="504"/>
      <c r="AQ37" s="504" t="s">
        <v>834</v>
      </c>
      <c r="AR37" s="504"/>
      <c r="AS37" s="504"/>
      <c r="AT37" s="504"/>
      <c r="AU37" s="505"/>
      <c r="AV37"/>
    </row>
    <row r="38" spans="1:64" ht="12" customHeight="1" x14ac:dyDescent="0.3">
      <c r="A38"/>
      <c r="B38"/>
      <c r="C38"/>
      <c r="D38"/>
      <c r="E38"/>
      <c r="F38" s="766"/>
      <c r="G38" s="767"/>
      <c r="H38" s="767"/>
      <c r="I38" s="767"/>
      <c r="J38" s="767"/>
      <c r="K38" s="767"/>
      <c r="L38" s="767"/>
      <c r="M38" s="767"/>
      <c r="N38" s="768"/>
      <c r="O38"/>
      <c r="P38" s="506"/>
      <c r="Q38" s="507"/>
      <c r="R38" s="507"/>
      <c r="S38" s="507"/>
      <c r="T38" s="507"/>
      <c r="U38" s="507"/>
      <c r="V38" s="507"/>
      <c r="W38" s="507"/>
      <c r="X38" s="507"/>
      <c r="Y38" s="507"/>
      <c r="Z38" s="507"/>
      <c r="AA38" s="507"/>
      <c r="AB38" s="507"/>
      <c r="AC38" s="508"/>
      <c r="AD38" s="77"/>
      <c r="AE38" s="766"/>
      <c r="AF38" s="767"/>
      <c r="AG38" s="767"/>
      <c r="AH38" s="767"/>
      <c r="AI38" s="767"/>
      <c r="AJ38" s="767"/>
      <c r="AK38" s="767"/>
      <c r="AL38" s="767"/>
      <c r="AM38" s="768"/>
      <c r="AN38" s="132"/>
      <c r="AO38" s="506"/>
      <c r="AP38" s="507"/>
      <c r="AQ38" s="507"/>
      <c r="AR38" s="507"/>
      <c r="AS38" s="507"/>
      <c r="AT38" s="507"/>
      <c r="AU38" s="508"/>
      <c r="AV38"/>
      <c r="BD38" s="99"/>
      <c r="BE38" s="99"/>
      <c r="BF38" s="99"/>
      <c r="BG38" s="99"/>
      <c r="BH38" s="99"/>
      <c r="BI38" s="99"/>
      <c r="BJ38" s="99"/>
      <c r="BK38" s="99"/>
      <c r="BL38" s="99"/>
    </row>
    <row r="39" spans="1:64" ht="12" customHeight="1" x14ac:dyDescent="0.3">
      <c r="A39"/>
      <c r="B39"/>
      <c r="C39"/>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132"/>
      <c r="AN39" s="132"/>
      <c r="AO39" s="132"/>
      <c r="AP39" s="132"/>
      <c r="AQ39" s="132"/>
      <c r="AR39" s="132"/>
      <c r="AS39" s="132"/>
      <c r="AT39" s="132"/>
      <c r="AU39" s="132"/>
      <c r="AV39"/>
      <c r="BD39" s="99"/>
      <c r="BE39" s="99"/>
      <c r="BF39" s="99"/>
      <c r="BG39" s="99"/>
      <c r="BH39" s="99"/>
      <c r="BI39" s="99"/>
      <c r="BJ39" s="99"/>
      <c r="BK39" s="99"/>
      <c r="BL39" s="99"/>
    </row>
    <row r="40" spans="1:64" ht="12" customHeight="1" x14ac:dyDescent="0.3">
      <c r="A40"/>
      <c r="B40"/>
      <c r="C40"/>
      <c r="D40"/>
      <c r="E40"/>
      <c r="F40"/>
      <c r="G40"/>
      <c r="H40"/>
      <c r="I40"/>
      <c r="J40"/>
      <c r="K40"/>
      <c r="L40"/>
      <c r="M40"/>
      <c r="N40"/>
      <c r="O40"/>
      <c r="P40"/>
      <c r="Q40"/>
      <c r="R40"/>
      <c r="S40"/>
      <c r="T40"/>
      <c r="U40"/>
      <c r="V40"/>
      <c r="W40"/>
      <c r="X40"/>
      <c r="Y40"/>
      <c r="Z40"/>
      <c r="AA40"/>
      <c r="AB40"/>
      <c r="AC40"/>
      <c r="AD40" s="77"/>
      <c r="AE40" s="77"/>
      <c r="AF40" s="77"/>
      <c r="AG40" s="77"/>
      <c r="AH40" s="77"/>
      <c r="AI40" s="77"/>
      <c r="AJ40" s="77"/>
      <c r="AK40" s="77"/>
      <c r="AL40" s="77"/>
      <c r="AM40" s="132"/>
      <c r="AN40" s="132"/>
      <c r="AO40" s="132"/>
      <c r="AP40" s="132"/>
      <c r="AQ40" s="132"/>
      <c r="AR40" s="132"/>
      <c r="AS40" s="132"/>
      <c r="AT40" s="132"/>
      <c r="AU40" s="132"/>
      <c r="AV40"/>
    </row>
    <row r="41" spans="1:64" ht="12" customHeight="1" x14ac:dyDescent="0.3">
      <c r="A41"/>
      <c r="B41"/>
      <c r="C41"/>
      <c r="D41"/>
      <c r="E41"/>
      <c r="F41"/>
      <c r="G41"/>
      <c r="H41"/>
      <c r="I41"/>
      <c r="J41"/>
      <c r="K41"/>
      <c r="L41"/>
      <c r="M41"/>
      <c r="N41"/>
      <c r="O41"/>
      <c r="P41"/>
      <c r="Q41"/>
      <c r="R41"/>
      <c r="S41"/>
      <c r="T41"/>
      <c r="U41"/>
      <c r="V41"/>
      <c r="W41"/>
      <c r="X41"/>
      <c r="Y41"/>
      <c r="Z41"/>
      <c r="AA41"/>
      <c r="AB41"/>
      <c r="AC41"/>
      <c r="AD41" s="77"/>
      <c r="AE41" s="77"/>
      <c r="AF41" s="77"/>
      <c r="AG41" s="77"/>
      <c r="AH41" s="77"/>
      <c r="AI41" s="77"/>
      <c r="AJ41" s="77"/>
      <c r="AK41" s="77"/>
      <c r="AL41" s="77"/>
      <c r="AM41" s="132"/>
      <c r="AN41" s="132"/>
      <c r="AO41" s="132"/>
      <c r="AP41" s="132"/>
      <c r="AQ41" s="132"/>
      <c r="AR41" s="132"/>
      <c r="AS41" s="132"/>
      <c r="AT41" s="132"/>
      <c r="AU41" s="132"/>
      <c r="AV41"/>
    </row>
    <row r="42" spans="1:64" ht="12" customHeight="1" thickBot="1" x14ac:dyDescent="0.35">
      <c r="A42" s="396" t="s">
        <v>256</v>
      </c>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row>
    <row r="43" spans="1:64" ht="12" customHeight="1" thickTop="1" x14ac:dyDescent="0.3">
      <c r="A43" s="378"/>
      <c r="B43" s="378"/>
      <c r="C43" s="378"/>
      <c r="D43" s="379" t="str">
        <f>$D$1</f>
        <v>Appel à projets commun 2019</v>
      </c>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686" t="s">
        <v>822</v>
      </c>
      <c r="AO43" s="687"/>
      <c r="AP43" s="687"/>
      <c r="AQ43" s="687"/>
      <c r="AR43" s="687"/>
      <c r="AS43" s="687"/>
      <c r="AT43" s="687"/>
      <c r="AU43" s="687"/>
      <c r="AV43" s="688"/>
    </row>
    <row r="44" spans="1:64" ht="12" customHeight="1" x14ac:dyDescent="0.3">
      <c r="A44" s="378"/>
      <c r="B44" s="378"/>
      <c r="C44" s="378"/>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689"/>
      <c r="AO44" s="420"/>
      <c r="AP44" s="420"/>
      <c r="AQ44" s="420"/>
      <c r="AR44" s="420"/>
      <c r="AS44" s="420"/>
      <c r="AT44" s="420"/>
      <c r="AU44" s="420"/>
      <c r="AV44" s="690"/>
    </row>
    <row r="45" spans="1:64" ht="12" customHeight="1" thickBot="1" x14ac:dyDescent="0.35">
      <c r="A45" s="378"/>
      <c r="B45" s="378"/>
      <c r="C45" s="378"/>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691"/>
      <c r="AO45" s="692"/>
      <c r="AP45" s="692"/>
      <c r="AQ45" s="692"/>
      <c r="AR45" s="692"/>
      <c r="AS45" s="692"/>
      <c r="AT45" s="692"/>
      <c r="AU45" s="692"/>
      <c r="AV45" s="693"/>
    </row>
    <row r="46" spans="1:64" ht="12" customHeight="1" thickTop="1" x14ac:dyDescent="0.3">
      <c r="A46"/>
      <c r="B46"/>
      <c r="C46"/>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120"/>
      <c r="AX46" s="120"/>
      <c r="AY46" s="120"/>
      <c r="AZ46" s="120"/>
      <c r="BA46" s="120"/>
      <c r="BB46" s="120"/>
      <c r="BC46" s="120"/>
      <c r="BD46" s="120"/>
    </row>
    <row r="47" spans="1:64" ht="12" customHeight="1" x14ac:dyDescent="0.3">
      <c r="A47"/>
      <c r="B47"/>
      <c r="C4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120"/>
      <c r="AX47" s="120"/>
      <c r="AY47" s="120"/>
      <c r="AZ47" s="120"/>
      <c r="BA47" s="120"/>
      <c r="BB47" s="120"/>
      <c r="BC47" s="120"/>
    </row>
    <row r="48" spans="1:64" ht="12" customHeight="1" x14ac:dyDescent="0.3">
      <c r="A48"/>
      <c r="B48"/>
      <c r="C48"/>
      <c r="D48"/>
      <c r="E48" s="912" t="s">
        <v>836</v>
      </c>
      <c r="F48" s="912"/>
      <c r="G48" s="912"/>
      <c r="H48" s="912"/>
      <c r="I48" s="912"/>
      <c r="J48" s="912"/>
      <c r="K48" s="912"/>
      <c r="L48" s="912"/>
      <c r="M48" s="912"/>
      <c r="N48" s="912"/>
      <c r="O48" s="912"/>
      <c r="P48" s="912"/>
      <c r="Q48" s="912"/>
      <c r="R48" s="912"/>
      <c r="S48" s="912"/>
      <c r="T48" s="912"/>
      <c r="U48" s="912"/>
      <c r="V48" s="912"/>
      <c r="W48" s="912"/>
      <c r="X48" s="912"/>
      <c r="Y48" s="912"/>
      <c r="Z48" s="912"/>
      <c r="AA48" s="912"/>
      <c r="AB48" s="912"/>
      <c r="AC48" s="912"/>
      <c r="AD48" s="912"/>
      <c r="AE48" s="912"/>
      <c r="AF48" s="912"/>
      <c r="AG48" s="912"/>
      <c r="AH48" s="912"/>
      <c r="AI48" s="912"/>
      <c r="AJ48" s="912"/>
      <c r="AK48" s="912"/>
      <c r="AL48" s="912"/>
      <c r="AM48" s="912"/>
      <c r="AN48" s="912"/>
      <c r="AO48" s="912"/>
      <c r="AP48" s="912"/>
      <c r="AQ48" s="912"/>
      <c r="AR48" s="912"/>
      <c r="AS48" s="912"/>
      <c r="AT48" s="912"/>
      <c r="AU48" s="912"/>
      <c r="AV48" s="77"/>
    </row>
    <row r="49" spans="1:63" ht="12" customHeight="1" x14ac:dyDescent="0.3">
      <c r="A49"/>
      <c r="B49"/>
      <c r="C49"/>
      <c r="D49" s="77"/>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c r="AO49" s="912"/>
      <c r="AP49" s="912"/>
      <c r="AQ49" s="912"/>
      <c r="AR49" s="912"/>
      <c r="AS49" s="912"/>
      <c r="AT49" s="912"/>
      <c r="AU49" s="912"/>
      <c r="AV49" s="77"/>
      <c r="AZ49" s="911">
        <v>5</v>
      </c>
      <c r="BA49" s="911"/>
      <c r="BB49" s="911"/>
      <c r="BC49" s="911"/>
      <c r="BD49" s="911"/>
      <c r="BE49" s="911"/>
      <c r="BF49" s="911"/>
      <c r="BG49" s="911"/>
      <c r="BH49" s="911"/>
      <c r="BI49" s="911"/>
      <c r="BJ49" s="911"/>
      <c r="BK49" s="911"/>
    </row>
    <row r="50" spans="1:63" ht="12" customHeight="1" x14ac:dyDescent="0.3">
      <c r="A50"/>
      <c r="B50"/>
      <c r="C50"/>
      <c r="D50"/>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77"/>
      <c r="AZ50" s="911"/>
      <c r="BA50" s="911"/>
      <c r="BB50" s="911"/>
      <c r="BC50" s="911"/>
      <c r="BD50" s="911"/>
      <c r="BE50" s="911"/>
      <c r="BF50" s="911"/>
      <c r="BG50" s="911"/>
      <c r="BH50" s="911"/>
      <c r="BI50" s="911"/>
      <c r="BJ50" s="911"/>
      <c r="BK50" s="911"/>
    </row>
    <row r="51" spans="1:63" ht="12" customHeight="1" thickBot="1" x14ac:dyDescent="0.35">
      <c r="A51"/>
      <c r="B51"/>
      <c r="C51"/>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Z51" s="911">
        <v>4</v>
      </c>
      <c r="BA51" s="911"/>
      <c r="BB51" s="911"/>
      <c r="BC51" s="911"/>
      <c r="BD51" s="911"/>
      <c r="BE51" s="911"/>
      <c r="BF51" s="911"/>
      <c r="BG51" s="911"/>
      <c r="BH51" s="911"/>
      <c r="BI51" s="911"/>
      <c r="BJ51" s="911"/>
      <c r="BK51" s="911"/>
    </row>
    <row r="52" spans="1:63" ht="12" customHeight="1" x14ac:dyDescent="0.3">
      <c r="A52"/>
      <c r="B52"/>
      <c r="C52" s="138"/>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40"/>
      <c r="AV52" s="77"/>
      <c r="AZ52" s="911"/>
      <c r="BA52" s="911"/>
      <c r="BB52" s="911"/>
      <c r="BC52" s="911"/>
      <c r="BD52" s="911"/>
      <c r="BE52" s="911"/>
      <c r="BF52" s="911"/>
      <c r="BG52" s="911"/>
      <c r="BH52" s="911"/>
      <c r="BI52" s="911"/>
      <c r="BJ52" s="911"/>
      <c r="BK52" s="911"/>
    </row>
    <row r="53" spans="1:63" ht="12" customHeight="1" x14ac:dyDescent="0.3">
      <c r="A53"/>
      <c r="B53"/>
      <c r="C53" s="141"/>
      <c r="D53" s="913">
        <v>1</v>
      </c>
      <c r="E53" s="914"/>
      <c r="F53" s="914"/>
      <c r="G53" s="147"/>
      <c r="H53" s="919" t="s">
        <v>839</v>
      </c>
      <c r="I53" s="919"/>
      <c r="J53" s="919"/>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c r="AL53" s="147"/>
      <c r="AM53" s="922" t="s">
        <v>837</v>
      </c>
      <c r="AN53" s="922"/>
      <c r="AO53" s="923"/>
      <c r="AP53" s="142"/>
      <c r="AQ53" s="142"/>
      <c r="AR53" s="142"/>
      <c r="AS53" s="142"/>
      <c r="AT53" s="142"/>
      <c r="AU53" s="143"/>
      <c r="AV53" s="77"/>
      <c r="AZ53" s="911">
        <v>5</v>
      </c>
      <c r="BA53" s="911"/>
      <c r="BB53" s="911"/>
      <c r="BC53" s="911"/>
      <c r="BD53" s="911"/>
      <c r="BE53" s="911"/>
      <c r="BF53" s="911"/>
      <c r="BG53" s="911"/>
      <c r="BH53" s="911"/>
      <c r="BI53" s="911"/>
      <c r="BJ53" s="911"/>
      <c r="BK53" s="911"/>
    </row>
    <row r="54" spans="1:63" ht="12" customHeight="1" x14ac:dyDescent="0.3">
      <c r="A54"/>
      <c r="B54"/>
      <c r="C54" s="141"/>
      <c r="D54" s="915"/>
      <c r="E54" s="916"/>
      <c r="F54" s="916"/>
      <c r="G54" s="142"/>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920"/>
      <c r="AF54" s="920"/>
      <c r="AG54" s="920"/>
      <c r="AH54" s="920"/>
      <c r="AI54" s="920"/>
      <c r="AJ54" s="920"/>
      <c r="AK54" s="920"/>
      <c r="AL54" s="142"/>
      <c r="AM54" s="924"/>
      <c r="AN54" s="924"/>
      <c r="AO54" s="925"/>
      <c r="AP54" s="142"/>
      <c r="AQ54" s="142"/>
      <c r="AR54" s="142"/>
      <c r="AS54" s="142"/>
      <c r="AT54" s="142"/>
      <c r="AU54" s="143"/>
      <c r="AV54" s="77"/>
      <c r="AZ54" s="911"/>
      <c r="BA54" s="911"/>
      <c r="BB54" s="911"/>
      <c r="BC54" s="911"/>
      <c r="BD54" s="911"/>
      <c r="BE54" s="911"/>
      <c r="BF54" s="911"/>
      <c r="BG54" s="911"/>
      <c r="BH54" s="911"/>
      <c r="BI54" s="911"/>
      <c r="BJ54" s="911"/>
      <c r="BK54" s="911"/>
    </row>
    <row r="55" spans="1:63" ht="12" customHeight="1" x14ac:dyDescent="0.3">
      <c r="A55"/>
      <c r="B55"/>
      <c r="C55" s="141"/>
      <c r="D55" s="917"/>
      <c r="E55" s="918"/>
      <c r="F55" s="918"/>
      <c r="G55" s="148"/>
      <c r="H55" s="921"/>
      <c r="I55" s="921"/>
      <c r="J55" s="921"/>
      <c r="K55" s="921"/>
      <c r="L55" s="921"/>
      <c r="M55" s="921"/>
      <c r="N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148"/>
      <c r="AM55" s="926"/>
      <c r="AN55" s="926"/>
      <c r="AO55" s="927"/>
      <c r="AP55" s="142"/>
      <c r="AQ55" s="142"/>
      <c r="AR55" s="142"/>
      <c r="AS55" s="142"/>
      <c r="AT55" s="142"/>
      <c r="AU55" s="143"/>
      <c r="AV55" s="77"/>
      <c r="AZ55" s="911">
        <v>6</v>
      </c>
      <c r="BA55" s="911"/>
      <c r="BB55" s="911"/>
      <c r="BC55" s="911"/>
      <c r="BD55" s="911"/>
      <c r="BE55" s="911"/>
      <c r="BF55" s="911"/>
      <c r="BG55" s="911"/>
      <c r="BH55" s="911"/>
      <c r="BI55" s="911"/>
      <c r="BJ55" s="911"/>
      <c r="BK55" s="911"/>
    </row>
    <row r="56" spans="1:63" ht="12" customHeight="1" x14ac:dyDescent="0.3">
      <c r="A56"/>
      <c r="B56"/>
      <c r="C56" s="141"/>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3"/>
      <c r="AV56" s="77"/>
      <c r="AZ56" s="911"/>
      <c r="BA56" s="911"/>
      <c r="BB56" s="911"/>
      <c r="BC56" s="911"/>
      <c r="BD56" s="911"/>
      <c r="BE56" s="911"/>
      <c r="BF56" s="911"/>
      <c r="BG56" s="911"/>
      <c r="BH56" s="911"/>
      <c r="BI56" s="911"/>
      <c r="BJ56" s="911"/>
      <c r="BK56" s="911"/>
    </row>
    <row r="57" spans="1:63" ht="12" customHeight="1" x14ac:dyDescent="0.3">
      <c r="A57"/>
      <c r="B57"/>
      <c r="C57" s="141"/>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3"/>
      <c r="AV57" s="77"/>
      <c r="AZ57" s="911">
        <v>1</v>
      </c>
      <c r="BA57" s="911"/>
      <c r="BB57" s="911"/>
      <c r="BC57" s="911"/>
      <c r="BD57" s="911"/>
      <c r="BE57" s="911"/>
      <c r="BF57" s="911"/>
      <c r="BG57" s="911"/>
      <c r="BH57" s="911"/>
      <c r="BI57" s="911"/>
      <c r="BJ57" s="911"/>
      <c r="BK57" s="911"/>
    </row>
    <row r="58" spans="1:63" ht="12" customHeight="1" x14ac:dyDescent="0.3">
      <c r="A58"/>
      <c r="B58"/>
      <c r="C58" s="141"/>
      <c r="D58" s="913">
        <f>D53+1</f>
        <v>2</v>
      </c>
      <c r="E58" s="914"/>
      <c r="F58" s="914"/>
      <c r="G58" s="147"/>
      <c r="H58" s="919" t="s">
        <v>840</v>
      </c>
      <c r="I58" s="919"/>
      <c r="J58" s="919"/>
      <c r="K58" s="919"/>
      <c r="L58" s="919"/>
      <c r="M58" s="919"/>
      <c r="N58" s="919"/>
      <c r="O58" s="919"/>
      <c r="P58" s="919"/>
      <c r="Q58" s="919"/>
      <c r="R58" s="919"/>
      <c r="S58" s="919"/>
      <c r="T58" s="919"/>
      <c r="U58" s="919"/>
      <c r="V58" s="919"/>
      <c r="W58" s="919"/>
      <c r="X58" s="919"/>
      <c r="Y58" s="919"/>
      <c r="Z58" s="919"/>
      <c r="AA58" s="919"/>
      <c r="AB58" s="919"/>
      <c r="AC58" s="919"/>
      <c r="AD58" s="919"/>
      <c r="AE58" s="919"/>
      <c r="AF58" s="919"/>
      <c r="AG58" s="919"/>
      <c r="AH58" s="919"/>
      <c r="AI58" s="919"/>
      <c r="AJ58" s="919"/>
      <c r="AK58" s="919"/>
      <c r="AL58" s="147"/>
      <c r="AM58" s="922" t="s">
        <v>837</v>
      </c>
      <c r="AN58" s="922"/>
      <c r="AO58" s="923"/>
      <c r="AP58" s="142"/>
      <c r="AQ58" s="142"/>
      <c r="AR58" s="142"/>
      <c r="AS58" s="142"/>
      <c r="AT58" s="142"/>
      <c r="AU58" s="143"/>
      <c r="AV58" s="77"/>
      <c r="AZ58" s="911"/>
      <c r="BA58" s="911"/>
      <c r="BB58" s="911"/>
      <c r="BC58" s="911"/>
      <c r="BD58" s="911"/>
      <c r="BE58" s="911"/>
      <c r="BF58" s="911"/>
      <c r="BG58" s="911"/>
      <c r="BH58" s="911"/>
      <c r="BI58" s="911"/>
      <c r="BJ58" s="911"/>
      <c r="BK58" s="911"/>
    </row>
    <row r="59" spans="1:63" ht="12" customHeight="1" x14ac:dyDescent="0.3">
      <c r="A59"/>
      <c r="B59"/>
      <c r="C59" s="141"/>
      <c r="D59" s="915"/>
      <c r="E59" s="916"/>
      <c r="F59" s="916"/>
      <c r="G59" s="142"/>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142"/>
      <c r="AM59" s="924"/>
      <c r="AN59" s="924"/>
      <c r="AO59" s="925"/>
      <c r="AP59" s="142"/>
      <c r="AQ59" s="142"/>
      <c r="AR59" s="142"/>
      <c r="AS59" s="142"/>
      <c r="AT59" s="142"/>
      <c r="AU59" s="143"/>
      <c r="AV59" s="77"/>
      <c r="AZ59" s="911">
        <v>1</v>
      </c>
      <c r="BA59" s="911"/>
      <c r="BB59" s="911"/>
      <c r="BC59" s="911"/>
      <c r="BD59" s="911"/>
      <c r="BE59" s="911"/>
      <c r="BF59" s="911"/>
      <c r="BG59" s="911"/>
      <c r="BH59" s="911"/>
      <c r="BI59" s="911"/>
      <c r="BJ59" s="911"/>
      <c r="BK59" s="911"/>
    </row>
    <row r="60" spans="1:63" ht="12" customHeight="1" x14ac:dyDescent="0.3">
      <c r="A60"/>
      <c r="B60"/>
      <c r="C60" s="141"/>
      <c r="D60" s="917"/>
      <c r="E60" s="918"/>
      <c r="F60" s="918"/>
      <c r="G60" s="148"/>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c r="AL60" s="148"/>
      <c r="AM60" s="926"/>
      <c r="AN60" s="926"/>
      <c r="AO60" s="927"/>
      <c r="AP60" s="142"/>
      <c r="AQ60" s="142"/>
      <c r="AR60" s="142"/>
      <c r="AS60" s="142"/>
      <c r="AT60" s="142"/>
      <c r="AU60" s="143"/>
      <c r="AV60" s="77"/>
      <c r="AZ60" s="911"/>
      <c r="BA60" s="911"/>
      <c r="BB60" s="911"/>
      <c r="BC60" s="911"/>
      <c r="BD60" s="911"/>
      <c r="BE60" s="911"/>
      <c r="BF60" s="911"/>
      <c r="BG60" s="911"/>
      <c r="BH60" s="911"/>
      <c r="BI60" s="911"/>
      <c r="BJ60" s="911"/>
      <c r="BK60" s="911"/>
    </row>
    <row r="61" spans="1:63" ht="12" customHeight="1" x14ac:dyDescent="0.3">
      <c r="A61"/>
      <c r="B61"/>
      <c r="C61" s="141"/>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3"/>
      <c r="AV61" s="77"/>
      <c r="AZ61" s="911">
        <v>2</v>
      </c>
      <c r="BA61" s="911"/>
      <c r="BB61" s="911"/>
      <c r="BC61" s="911"/>
      <c r="BD61" s="911"/>
      <c r="BE61" s="911"/>
      <c r="BF61" s="911"/>
      <c r="BG61" s="911"/>
      <c r="BH61" s="911"/>
      <c r="BI61" s="911"/>
      <c r="BJ61" s="911"/>
      <c r="BK61" s="911"/>
    </row>
    <row r="62" spans="1:63" ht="12" customHeight="1" x14ac:dyDescent="0.3">
      <c r="A62"/>
      <c r="B62"/>
      <c r="C62" s="141"/>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3"/>
      <c r="AV62" s="77"/>
      <c r="AZ62" s="911"/>
      <c r="BA62" s="911"/>
      <c r="BB62" s="911"/>
      <c r="BC62" s="911"/>
      <c r="BD62" s="911"/>
      <c r="BE62" s="911"/>
      <c r="BF62" s="911"/>
      <c r="BG62" s="911"/>
      <c r="BH62" s="911"/>
      <c r="BI62" s="911"/>
      <c r="BJ62" s="911"/>
      <c r="BK62" s="911"/>
    </row>
    <row r="63" spans="1:63" ht="12" customHeight="1" x14ac:dyDescent="0.3">
      <c r="A63"/>
      <c r="B63"/>
      <c r="C63" s="141"/>
      <c r="D63" s="913">
        <f>D58+1</f>
        <v>3</v>
      </c>
      <c r="E63" s="914"/>
      <c r="F63" s="914"/>
      <c r="G63" s="147"/>
      <c r="H63" s="919" t="s">
        <v>841</v>
      </c>
      <c r="I63" s="919"/>
      <c r="J63" s="919"/>
      <c r="K63" s="919"/>
      <c r="L63" s="919"/>
      <c r="M63" s="919"/>
      <c r="N63" s="919"/>
      <c r="O63" s="919"/>
      <c r="P63" s="919"/>
      <c r="Q63" s="919"/>
      <c r="R63" s="919"/>
      <c r="S63" s="919"/>
      <c r="T63" s="919"/>
      <c r="U63" s="919"/>
      <c r="V63" s="919"/>
      <c r="W63" s="919"/>
      <c r="X63" s="919"/>
      <c r="Y63" s="919"/>
      <c r="Z63" s="919"/>
      <c r="AA63" s="919"/>
      <c r="AB63" s="919"/>
      <c r="AC63" s="919"/>
      <c r="AD63" s="919"/>
      <c r="AE63" s="919"/>
      <c r="AF63" s="919"/>
      <c r="AG63" s="919"/>
      <c r="AH63" s="919"/>
      <c r="AI63" s="919"/>
      <c r="AJ63" s="919"/>
      <c r="AK63" s="919"/>
      <c r="AL63" s="147"/>
      <c r="AM63" s="922" t="s">
        <v>837</v>
      </c>
      <c r="AN63" s="922"/>
      <c r="AO63" s="923"/>
      <c r="AP63" s="142"/>
      <c r="AQ63" s="142"/>
      <c r="AR63" s="142"/>
      <c r="AS63" s="142"/>
      <c r="AT63" s="142"/>
      <c r="AU63" s="143"/>
      <c r="AV63" s="77"/>
      <c r="AZ63" s="911"/>
      <c r="BA63" s="911"/>
      <c r="BB63" s="911"/>
      <c r="BC63" s="911"/>
      <c r="BD63" s="911"/>
      <c r="BE63" s="911"/>
      <c r="BF63" s="911"/>
      <c r="BG63" s="911"/>
      <c r="BH63" s="911"/>
      <c r="BI63" s="911"/>
      <c r="BJ63" s="911"/>
      <c r="BK63" s="911"/>
    </row>
    <row r="64" spans="1:63" ht="12" customHeight="1" x14ac:dyDescent="0.3">
      <c r="A64"/>
      <c r="B64"/>
      <c r="C64" s="141"/>
      <c r="D64" s="915"/>
      <c r="E64" s="916"/>
      <c r="F64" s="916"/>
      <c r="G64" s="142"/>
      <c r="H64" s="920"/>
      <c r="I64" s="920"/>
      <c r="J64" s="920"/>
      <c r="K64" s="920"/>
      <c r="L64" s="920"/>
      <c r="M64" s="920"/>
      <c r="N64" s="920"/>
      <c r="O64" s="920"/>
      <c r="P64" s="920"/>
      <c r="Q64" s="920"/>
      <c r="R64" s="920"/>
      <c r="S64" s="920"/>
      <c r="T64" s="920"/>
      <c r="U64" s="920"/>
      <c r="V64" s="920"/>
      <c r="W64" s="920"/>
      <c r="X64" s="920"/>
      <c r="Y64" s="920"/>
      <c r="Z64" s="920"/>
      <c r="AA64" s="920"/>
      <c r="AB64" s="920"/>
      <c r="AC64" s="920"/>
      <c r="AD64" s="920"/>
      <c r="AE64" s="920"/>
      <c r="AF64" s="920"/>
      <c r="AG64" s="920"/>
      <c r="AH64" s="920"/>
      <c r="AI64" s="920"/>
      <c r="AJ64" s="920"/>
      <c r="AK64" s="920"/>
      <c r="AL64" s="142"/>
      <c r="AM64" s="924"/>
      <c r="AN64" s="924"/>
      <c r="AO64" s="925"/>
      <c r="AP64" s="142"/>
      <c r="AQ64" s="142"/>
      <c r="AR64" s="142"/>
      <c r="AS64" s="142"/>
      <c r="AT64" s="142"/>
      <c r="AU64" s="143"/>
      <c r="AV64" s="77"/>
      <c r="AZ64" s="911"/>
      <c r="BA64" s="911"/>
      <c r="BB64" s="911"/>
      <c r="BC64" s="911"/>
      <c r="BD64" s="911"/>
      <c r="BE64" s="911"/>
      <c r="BF64" s="911"/>
      <c r="BG64" s="911"/>
      <c r="BH64" s="911"/>
      <c r="BI64" s="911"/>
      <c r="BJ64" s="911"/>
      <c r="BK64" s="911"/>
    </row>
    <row r="65" spans="1:56" ht="12" customHeight="1" x14ac:dyDescent="0.3">
      <c r="A65"/>
      <c r="B65"/>
      <c r="C65" s="141"/>
      <c r="D65" s="917"/>
      <c r="E65" s="918"/>
      <c r="F65" s="918"/>
      <c r="G65" s="148"/>
      <c r="H65" s="921"/>
      <c r="I65" s="921"/>
      <c r="J65" s="921"/>
      <c r="K65" s="921"/>
      <c r="L65" s="921"/>
      <c r="M65" s="921"/>
      <c r="N65" s="921"/>
      <c r="O65" s="921"/>
      <c r="P65" s="921"/>
      <c r="Q65" s="921"/>
      <c r="R65" s="921"/>
      <c r="S65" s="921"/>
      <c r="T65" s="921"/>
      <c r="U65" s="921"/>
      <c r="V65" s="921"/>
      <c r="W65" s="921"/>
      <c r="X65" s="921"/>
      <c r="Y65" s="921"/>
      <c r="Z65" s="921"/>
      <c r="AA65" s="921"/>
      <c r="AB65" s="921"/>
      <c r="AC65" s="921"/>
      <c r="AD65" s="921"/>
      <c r="AE65" s="921"/>
      <c r="AF65" s="921"/>
      <c r="AG65" s="921"/>
      <c r="AH65" s="921"/>
      <c r="AI65" s="921"/>
      <c r="AJ65" s="921"/>
      <c r="AK65" s="921"/>
      <c r="AL65" s="148"/>
      <c r="AM65" s="926"/>
      <c r="AN65" s="926"/>
      <c r="AO65" s="927"/>
      <c r="AP65" s="142"/>
      <c r="AQ65" s="142"/>
      <c r="AR65" s="142"/>
      <c r="AS65" s="142"/>
      <c r="AT65" s="142"/>
      <c r="AU65" s="143"/>
      <c r="AV65" s="77"/>
    </row>
    <row r="66" spans="1:56" ht="12" customHeight="1" x14ac:dyDescent="0.3">
      <c r="A66"/>
      <c r="B66"/>
      <c r="C66" s="141"/>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3"/>
      <c r="AV66" s="77"/>
    </row>
    <row r="67" spans="1:56" ht="12" customHeight="1" x14ac:dyDescent="0.3">
      <c r="A67"/>
      <c r="B67"/>
      <c r="C67" s="141"/>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3"/>
      <c r="AV67" s="77"/>
    </row>
    <row r="68" spans="1:56" ht="12" customHeight="1" x14ac:dyDescent="0.3">
      <c r="A68"/>
      <c r="B68"/>
      <c r="C68" s="141"/>
      <c r="D68" s="913">
        <f>D63+1</f>
        <v>4</v>
      </c>
      <c r="E68" s="914"/>
      <c r="F68" s="914"/>
      <c r="G68" s="147"/>
      <c r="H68" s="919" t="s">
        <v>842</v>
      </c>
      <c r="I68" s="919"/>
      <c r="J68" s="919"/>
      <c r="K68" s="919"/>
      <c r="L68" s="919"/>
      <c r="M68" s="919"/>
      <c r="N68" s="919"/>
      <c r="O68" s="919"/>
      <c r="P68" s="919"/>
      <c r="Q68" s="919"/>
      <c r="R68" s="919"/>
      <c r="S68" s="919"/>
      <c r="T68" s="919"/>
      <c r="U68" s="919"/>
      <c r="V68" s="919"/>
      <c r="W68" s="919"/>
      <c r="X68" s="919"/>
      <c r="Y68" s="919"/>
      <c r="Z68" s="919"/>
      <c r="AA68" s="919"/>
      <c r="AB68" s="919"/>
      <c r="AC68" s="919"/>
      <c r="AD68" s="919"/>
      <c r="AE68" s="919"/>
      <c r="AF68" s="919"/>
      <c r="AG68" s="919"/>
      <c r="AH68" s="919"/>
      <c r="AI68" s="919"/>
      <c r="AJ68" s="919"/>
      <c r="AK68" s="919"/>
      <c r="AL68" s="147"/>
      <c r="AM68" s="922" t="s">
        <v>837</v>
      </c>
      <c r="AN68" s="922"/>
      <c r="AO68" s="923"/>
      <c r="AP68" s="142"/>
      <c r="AQ68" s="142"/>
      <c r="AR68" s="142"/>
      <c r="AS68" s="142"/>
      <c r="AT68" s="142"/>
      <c r="AU68" s="143"/>
      <c r="AV68" s="77"/>
    </row>
    <row r="69" spans="1:56" ht="12" customHeight="1" x14ac:dyDescent="0.3">
      <c r="A69"/>
      <c r="B69"/>
      <c r="C69" s="141"/>
      <c r="D69" s="915"/>
      <c r="E69" s="916"/>
      <c r="F69" s="916"/>
      <c r="G69" s="142"/>
      <c r="H69" s="920"/>
      <c r="I69" s="920"/>
      <c r="J69" s="920"/>
      <c r="K69" s="920"/>
      <c r="L69" s="920"/>
      <c r="M69" s="920"/>
      <c r="N69" s="920"/>
      <c r="O69" s="920"/>
      <c r="P69" s="920"/>
      <c r="Q69" s="920"/>
      <c r="R69" s="920"/>
      <c r="S69" s="920"/>
      <c r="T69" s="920"/>
      <c r="U69" s="920"/>
      <c r="V69" s="920"/>
      <c r="W69" s="920"/>
      <c r="X69" s="920"/>
      <c r="Y69" s="920"/>
      <c r="Z69" s="920"/>
      <c r="AA69" s="920"/>
      <c r="AB69" s="920"/>
      <c r="AC69" s="920"/>
      <c r="AD69" s="920"/>
      <c r="AE69" s="920"/>
      <c r="AF69" s="920"/>
      <c r="AG69" s="920"/>
      <c r="AH69" s="920"/>
      <c r="AI69" s="920"/>
      <c r="AJ69" s="920"/>
      <c r="AK69" s="920"/>
      <c r="AL69" s="142"/>
      <c r="AM69" s="924"/>
      <c r="AN69" s="924"/>
      <c r="AO69" s="925"/>
      <c r="AP69" s="142"/>
      <c r="AQ69" s="142"/>
      <c r="AR69" s="142"/>
      <c r="AS69" s="142"/>
      <c r="AT69" s="142"/>
      <c r="AU69" s="143"/>
      <c r="AV69" s="77"/>
    </row>
    <row r="70" spans="1:56" ht="12" customHeight="1" x14ac:dyDescent="0.3">
      <c r="A70"/>
      <c r="B70"/>
      <c r="C70" s="141"/>
      <c r="D70" s="917"/>
      <c r="E70" s="918"/>
      <c r="F70" s="918"/>
      <c r="G70" s="148"/>
      <c r="H70" s="921"/>
      <c r="I70" s="921"/>
      <c r="J70" s="921"/>
      <c r="K70" s="921"/>
      <c r="L70" s="921"/>
      <c r="M70" s="921"/>
      <c r="N70" s="921"/>
      <c r="O70" s="921"/>
      <c r="P70" s="921"/>
      <c r="Q70" s="921"/>
      <c r="R70" s="921"/>
      <c r="S70" s="921"/>
      <c r="T70" s="921"/>
      <c r="U70" s="921"/>
      <c r="V70" s="921"/>
      <c r="W70" s="921"/>
      <c r="X70" s="921"/>
      <c r="Y70" s="921"/>
      <c r="Z70" s="921"/>
      <c r="AA70" s="921"/>
      <c r="AB70" s="921"/>
      <c r="AC70" s="921"/>
      <c r="AD70" s="921"/>
      <c r="AE70" s="921"/>
      <c r="AF70" s="921"/>
      <c r="AG70" s="921"/>
      <c r="AH70" s="921"/>
      <c r="AI70" s="921"/>
      <c r="AJ70" s="921"/>
      <c r="AK70" s="921"/>
      <c r="AL70" s="148"/>
      <c r="AM70" s="926"/>
      <c r="AN70" s="926"/>
      <c r="AO70" s="927"/>
      <c r="AP70" s="142"/>
      <c r="AQ70" s="142"/>
      <c r="AR70" s="142"/>
      <c r="AS70" s="142"/>
      <c r="AT70" s="142"/>
      <c r="AU70" s="143"/>
      <c r="AV70" s="77"/>
    </row>
    <row r="71" spans="1:56" ht="12" customHeight="1" x14ac:dyDescent="0.3">
      <c r="A71"/>
      <c r="B71"/>
      <c r="C71" s="141"/>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3"/>
      <c r="AV71" s="77"/>
    </row>
    <row r="72" spans="1:56" ht="12" customHeight="1" x14ac:dyDescent="0.3">
      <c r="A72"/>
      <c r="B72"/>
      <c r="C72" s="141"/>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3"/>
      <c r="AV72" s="77"/>
    </row>
    <row r="73" spans="1:56" ht="12" customHeight="1" x14ac:dyDescent="0.3">
      <c r="A73"/>
      <c r="B73"/>
      <c r="C73" s="141"/>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3"/>
      <c r="AV73" s="77"/>
      <c r="AW73" s="120"/>
      <c r="AX73" s="120"/>
      <c r="AY73" s="120"/>
      <c r="AZ73" s="120"/>
      <c r="BA73" s="120"/>
      <c r="BB73" s="120"/>
      <c r="BC73" s="120"/>
      <c r="BD73" s="120"/>
    </row>
    <row r="74" spans="1:56" ht="12" customHeight="1" x14ac:dyDescent="0.3">
      <c r="A74"/>
      <c r="B74"/>
      <c r="C74" s="141"/>
      <c r="D74" s="142"/>
      <c r="E74" s="142"/>
      <c r="F74" s="142"/>
      <c r="G74" s="142"/>
      <c r="H74" s="929" t="str">
        <f>IF(OR(AM53="Non",AM58="non",AM63="non",AM68="non"),"Projet rejeté","Projet éligible")</f>
        <v>Projet éligible</v>
      </c>
      <c r="I74" s="930"/>
      <c r="J74" s="930"/>
      <c r="K74" s="930"/>
      <c r="L74" s="930"/>
      <c r="M74" s="930"/>
      <c r="N74" s="930"/>
      <c r="O74" s="930"/>
      <c r="P74" s="930"/>
      <c r="Q74" s="930"/>
      <c r="R74" s="930"/>
      <c r="S74" s="930"/>
      <c r="T74" s="930"/>
      <c r="U74" s="930"/>
      <c r="V74" s="930"/>
      <c r="W74" s="930"/>
      <c r="X74" s="930"/>
      <c r="Y74" s="930"/>
      <c r="Z74" s="930"/>
      <c r="AA74" s="930"/>
      <c r="AB74" s="930"/>
      <c r="AC74" s="930"/>
      <c r="AD74" s="930"/>
      <c r="AE74" s="930"/>
      <c r="AF74" s="930"/>
      <c r="AG74" s="930"/>
      <c r="AH74" s="930"/>
      <c r="AI74" s="930"/>
      <c r="AJ74" s="930"/>
      <c r="AK74" s="930"/>
      <c r="AL74" s="930"/>
      <c r="AM74" s="930"/>
      <c r="AN74" s="930"/>
      <c r="AO74" s="931"/>
      <c r="AP74" s="142"/>
      <c r="AQ74" s="142"/>
      <c r="AR74" s="142"/>
      <c r="AS74" s="142"/>
      <c r="AT74" s="142"/>
      <c r="AU74" s="143"/>
      <c r="AV74" s="77"/>
      <c r="AW74" s="120"/>
      <c r="AX74" s="120"/>
      <c r="AY74" s="120"/>
      <c r="AZ74" s="120"/>
      <c r="BA74" s="120"/>
      <c r="BB74" s="120"/>
      <c r="BC74" s="120"/>
    </row>
    <row r="75" spans="1:56" ht="12" customHeight="1" x14ac:dyDescent="0.3">
      <c r="A75"/>
      <c r="B75"/>
      <c r="C75" s="141"/>
      <c r="D75" s="142"/>
      <c r="E75" s="142"/>
      <c r="F75" s="142"/>
      <c r="G75" s="142"/>
      <c r="H75" s="932"/>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c r="AL75" s="933"/>
      <c r="AM75" s="933"/>
      <c r="AN75" s="933"/>
      <c r="AO75" s="934"/>
      <c r="AP75" s="142"/>
      <c r="AQ75" s="142"/>
      <c r="AR75" s="142"/>
      <c r="AS75" s="142"/>
      <c r="AT75" s="142"/>
      <c r="AU75" s="143"/>
      <c r="AV75" s="77"/>
    </row>
    <row r="76" spans="1:56" ht="12" customHeight="1" x14ac:dyDescent="0.3">
      <c r="A76"/>
      <c r="B76"/>
      <c r="C76" s="141"/>
      <c r="D76" s="142"/>
      <c r="E76" s="142"/>
      <c r="F76" s="142"/>
      <c r="G76" s="142"/>
      <c r="H76" s="935"/>
      <c r="I76" s="936"/>
      <c r="J76" s="936"/>
      <c r="K76" s="936"/>
      <c r="L76" s="936"/>
      <c r="M76" s="936"/>
      <c r="N76" s="936"/>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936"/>
      <c r="AO76" s="937"/>
      <c r="AP76" s="142"/>
      <c r="AQ76" s="142"/>
      <c r="AR76" s="142"/>
      <c r="AS76" s="142"/>
      <c r="AT76" s="142"/>
      <c r="AU76" s="143"/>
      <c r="AV76" s="77"/>
    </row>
    <row r="77" spans="1:56" ht="12" customHeight="1" x14ac:dyDescent="0.3">
      <c r="A77"/>
      <c r="B77"/>
      <c r="C77" s="141"/>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3"/>
      <c r="AV77" s="77"/>
    </row>
    <row r="78" spans="1:56" ht="12" customHeight="1" thickBot="1" x14ac:dyDescent="0.35">
      <c r="A78"/>
      <c r="B78"/>
      <c r="C78" s="144"/>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6"/>
      <c r="AV78" s="77"/>
    </row>
    <row r="79" spans="1:56" ht="12" customHeight="1" x14ac:dyDescent="0.3">
      <c r="A79"/>
      <c r="B79" s="134" t="s">
        <v>837</v>
      </c>
      <c r="C79"/>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row>
    <row r="80" spans="1:56" ht="12" customHeight="1" x14ac:dyDescent="0.3">
      <c r="A80"/>
      <c r="B80" s="134" t="s">
        <v>838</v>
      </c>
      <c r="C80"/>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row>
    <row r="81" spans="1:60" ht="12" customHeight="1"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X81" s="685" t="e">
        <f>VLOOKUP(S78,Liste!$A:$B,2,FALSE)</f>
        <v>#N/A</v>
      </c>
      <c r="AY81" s="685"/>
      <c r="AZ81" s="685" t="e">
        <f>VLOOKUP(Z78,Liste!$A:$B,2,FALSE)</f>
        <v>#N/A</v>
      </c>
      <c r="BA81" s="685"/>
      <c r="BB81" s="685" t="e">
        <f>VLOOKUP(AG78,Liste!$A:$B,2,FALSE)</f>
        <v>#N/A</v>
      </c>
      <c r="BC81" s="685"/>
      <c r="BD81" s="685" t="e">
        <f>VLOOKUP(AN78,Liste!$A:$B,2,FALSE)</f>
        <v>#N/A</v>
      </c>
      <c r="BE81" s="685"/>
      <c r="BG81" s="124"/>
      <c r="BH81" s="124"/>
    </row>
    <row r="82" spans="1:60" ht="12" customHeight="1"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X82" s="685"/>
      <c r="AY82" s="685"/>
      <c r="AZ82" s="685"/>
      <c r="BA82" s="685"/>
      <c r="BB82" s="685"/>
      <c r="BC82" s="685"/>
      <c r="BD82" s="685"/>
      <c r="BE82" s="685"/>
      <c r="BG82" s="124"/>
      <c r="BH82" s="124"/>
    </row>
    <row r="83" spans="1:60" ht="12" customHeight="1"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1:60" ht="12" customHeight="1" thickBot="1" x14ac:dyDescent="0.35">
      <c r="A84" s="396" t="s">
        <v>244</v>
      </c>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row>
    <row r="85" spans="1:60" ht="12" customHeight="1" thickTop="1" x14ac:dyDescent="0.3">
      <c r="A85" s="378"/>
      <c r="B85" s="378"/>
      <c r="C85" s="378"/>
      <c r="D85" s="379" t="str">
        <f>$D$1</f>
        <v>Appel à projets commun 2019</v>
      </c>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686" t="s">
        <v>822</v>
      </c>
      <c r="AO85" s="687"/>
      <c r="AP85" s="687"/>
      <c r="AQ85" s="687"/>
      <c r="AR85" s="687"/>
      <c r="AS85" s="687"/>
      <c r="AT85" s="687"/>
      <c r="AU85" s="687"/>
      <c r="AV85" s="688"/>
    </row>
    <row r="86" spans="1:60" ht="12" customHeight="1" x14ac:dyDescent="0.3">
      <c r="A86" s="378"/>
      <c r="B86" s="378"/>
      <c r="C86" s="378"/>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689"/>
      <c r="AO86" s="420"/>
      <c r="AP86" s="420"/>
      <c r="AQ86" s="420"/>
      <c r="AR86" s="420"/>
      <c r="AS86" s="420"/>
      <c r="AT86" s="420"/>
      <c r="AU86" s="420"/>
      <c r="AV86" s="690"/>
    </row>
    <row r="87" spans="1:60" ht="12" customHeight="1" thickBot="1" x14ac:dyDescent="0.35">
      <c r="A87" s="378"/>
      <c r="B87" s="378"/>
      <c r="C87" s="378"/>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691"/>
      <c r="AO87" s="692"/>
      <c r="AP87" s="692"/>
      <c r="AQ87" s="692"/>
      <c r="AR87" s="692"/>
      <c r="AS87" s="692"/>
      <c r="AT87" s="692"/>
      <c r="AU87" s="692"/>
      <c r="AV87" s="693"/>
    </row>
    <row r="88" spans="1:60" ht="12" customHeight="1" thickTop="1" x14ac:dyDescent="0.3">
      <c r="A88"/>
      <c r="B88"/>
      <c r="C88"/>
      <c r="D88" s="379" t="s">
        <v>254</v>
      </c>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120"/>
      <c r="AX88" s="120"/>
      <c r="AY88" s="120"/>
      <c r="AZ88" s="120"/>
      <c r="BA88" s="120"/>
      <c r="BB88" s="120"/>
      <c r="BC88" s="120"/>
      <c r="BD88" s="120"/>
    </row>
    <row r="89" spans="1:60" ht="12" customHeight="1" x14ac:dyDescent="0.3">
      <c r="A89"/>
      <c r="B89"/>
      <c r="C8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120"/>
      <c r="AX89" s="120"/>
      <c r="AY89" s="120"/>
      <c r="AZ89" s="120"/>
      <c r="BA89" s="120"/>
      <c r="BB89" s="120"/>
      <c r="BC89" s="120"/>
    </row>
    <row r="90" spans="1:60" ht="12" customHeight="1"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row>
    <row r="91" spans="1:60" ht="12" customHeight="1" x14ac:dyDescent="0.3">
      <c r="A91"/>
      <c r="B91"/>
      <c r="C91" s="681" t="s">
        <v>253</v>
      </c>
      <c r="D91" s="681"/>
      <c r="E91" s="681"/>
      <c r="F91" s="681"/>
      <c r="G91" s="681"/>
      <c r="H91" s="681"/>
      <c r="I91" s="681"/>
      <c r="J91" s="681"/>
      <c r="K91" s="681"/>
      <c r="L91" s="681"/>
      <c r="M91" s="681"/>
      <c r="N91" s="681"/>
      <c r="O91" s="681"/>
      <c r="P91" s="681"/>
      <c r="Q91" s="681"/>
      <c r="R91" s="681"/>
      <c r="S91" s="681"/>
      <c r="T91" s="681"/>
      <c r="U91" s="681"/>
      <c r="V91" s="681"/>
      <c r="W91" s="681"/>
      <c r="X91" s="681"/>
      <c r="Y91" s="681"/>
      <c r="Z91" s="681"/>
      <c r="AA91" s="681"/>
      <c r="AB91" s="681"/>
      <c r="AC91" s="681"/>
      <c r="AD91" s="681"/>
      <c r="AE91" s="681"/>
      <c r="AF91" s="681"/>
      <c r="AG91" s="681"/>
      <c r="AH91" s="682"/>
      <c r="AI91" s="510"/>
      <c r="AJ91" s="510"/>
      <c r="AK91" s="510"/>
      <c r="AL91" s="510"/>
      <c r="AM91" s="510"/>
      <c r="AN91" s="510"/>
      <c r="AO91" s="510"/>
      <c r="AP91" s="511"/>
      <c r="AQ91"/>
      <c r="AR91"/>
      <c r="AS91"/>
      <c r="AT91"/>
      <c r="AU91"/>
      <c r="AV91"/>
    </row>
    <row r="92" spans="1:60" ht="12" customHeight="1" x14ac:dyDescent="0.3">
      <c r="A92"/>
      <c r="B92"/>
      <c r="C92" s="681"/>
      <c r="D92" s="681"/>
      <c r="E92" s="681"/>
      <c r="F92" s="681"/>
      <c r="G92" s="681"/>
      <c r="H92" s="681"/>
      <c r="I92" s="681"/>
      <c r="J92" s="681"/>
      <c r="K92" s="681"/>
      <c r="L92" s="681"/>
      <c r="M92" s="681"/>
      <c r="N92" s="681"/>
      <c r="O92" s="681"/>
      <c r="P92" s="681"/>
      <c r="Q92" s="681"/>
      <c r="R92" s="681"/>
      <c r="S92" s="681"/>
      <c r="T92" s="681"/>
      <c r="U92" s="681"/>
      <c r="V92" s="681"/>
      <c r="W92" s="681"/>
      <c r="X92" s="681"/>
      <c r="Y92" s="681"/>
      <c r="Z92" s="681"/>
      <c r="AA92" s="681"/>
      <c r="AB92" s="681"/>
      <c r="AC92" s="681"/>
      <c r="AD92" s="681"/>
      <c r="AE92" s="681"/>
      <c r="AF92" s="681"/>
      <c r="AG92" s="681"/>
      <c r="AH92" s="683"/>
      <c r="AI92" s="516"/>
      <c r="AJ92" s="516"/>
      <c r="AK92" s="516"/>
      <c r="AL92" s="516"/>
      <c r="AM92" s="516"/>
      <c r="AN92" s="516"/>
      <c r="AO92" s="516"/>
      <c r="AP92" s="684"/>
      <c r="AQ92"/>
      <c r="AR92"/>
      <c r="AS92"/>
      <c r="AT92"/>
      <c r="AU92"/>
      <c r="AV92"/>
    </row>
    <row r="93" spans="1:60" ht="12" customHeight="1" x14ac:dyDescent="0.3">
      <c r="A93"/>
      <c r="B93"/>
      <c r="C93" s="681"/>
      <c r="D93" s="681"/>
      <c r="E93" s="681"/>
      <c r="F93" s="681"/>
      <c r="G93" s="681"/>
      <c r="H93" s="681"/>
      <c r="I93" s="681"/>
      <c r="J93" s="681"/>
      <c r="K93" s="681"/>
      <c r="L93" s="681"/>
      <c r="M93" s="681"/>
      <c r="N93" s="681"/>
      <c r="O93" s="681"/>
      <c r="P93" s="681"/>
      <c r="Q93" s="681"/>
      <c r="R93" s="681"/>
      <c r="S93" s="681"/>
      <c r="T93" s="681"/>
      <c r="U93" s="681"/>
      <c r="V93" s="681"/>
      <c r="W93" s="681"/>
      <c r="X93" s="681"/>
      <c r="Y93" s="681"/>
      <c r="Z93" s="681"/>
      <c r="AA93" s="681"/>
      <c r="AB93" s="681"/>
      <c r="AC93" s="681"/>
      <c r="AD93" s="681"/>
      <c r="AE93" s="681"/>
      <c r="AF93" s="681"/>
      <c r="AG93" s="681"/>
      <c r="AH93" s="512"/>
      <c r="AI93" s="513"/>
      <c r="AJ93" s="513"/>
      <c r="AK93" s="513"/>
      <c r="AL93" s="513"/>
      <c r="AM93" s="513"/>
      <c r="AN93" s="513"/>
      <c r="AO93" s="513"/>
      <c r="AP93" s="514"/>
      <c r="AQ93"/>
      <c r="AR93"/>
      <c r="AS93"/>
      <c r="AT93"/>
      <c r="AU93"/>
      <c r="AV93"/>
    </row>
    <row r="94" spans="1:60" ht="12" customHeight="1"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1:60" ht="12" customHeight="1"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row>
    <row r="96" spans="1:60" ht="12" customHeight="1"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row>
    <row r="97" spans="1:48" ht="12" customHeight="1"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row>
    <row r="98" spans="1:48" ht="12" customHeight="1" x14ac:dyDescent="0.3">
      <c r="A98"/>
      <c r="B98"/>
      <c r="C98"/>
      <c r="D98" s="379" t="s">
        <v>255</v>
      </c>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row>
    <row r="99" spans="1:48" ht="12" customHeight="1" x14ac:dyDescent="0.3">
      <c r="A99"/>
      <c r="B99"/>
      <c r="C9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row>
    <row r="100" spans="1:48" ht="12" customHeight="1" x14ac:dyDescent="0.3">
      <c r="A100"/>
      <c r="B100" s="590" t="str">
        <f>IF(D100=0,"",1)</f>
        <v/>
      </c>
      <c r="C100" s="591"/>
      <c r="D100" s="584"/>
      <c r="E100" s="585"/>
      <c r="F100" s="585"/>
      <c r="G100" s="585"/>
      <c r="H100" s="585"/>
      <c r="I100" s="585"/>
      <c r="J100" s="585"/>
      <c r="K100" s="585"/>
      <c r="L100" s="585"/>
      <c r="M100" s="585"/>
      <c r="N100" s="585"/>
      <c r="O100" s="585"/>
      <c r="P100" s="585"/>
      <c r="Q100" s="585"/>
      <c r="R100" s="585"/>
      <c r="S100" s="585"/>
      <c r="T100" s="585"/>
      <c r="U100" s="585"/>
      <c r="V100" s="585"/>
      <c r="W100" s="585"/>
      <c r="X100" s="585"/>
      <c r="Y100" s="585"/>
      <c r="Z100" s="585"/>
      <c r="AA100" s="585"/>
      <c r="AB100" s="585"/>
      <c r="AC100" s="585"/>
      <c r="AD100" s="585"/>
      <c r="AE100" s="585"/>
      <c r="AF100" s="585"/>
      <c r="AG100" s="585"/>
      <c r="AH100" s="585"/>
      <c r="AI100" s="585"/>
      <c r="AJ100" s="585"/>
      <c r="AK100" s="585"/>
      <c r="AL100" s="585"/>
      <c r="AM100" s="585"/>
      <c r="AN100" s="585"/>
      <c r="AO100" s="585"/>
      <c r="AP100" s="585"/>
      <c r="AQ100" s="585"/>
      <c r="AR100" s="585"/>
      <c r="AS100" s="585"/>
      <c r="AT100" s="585"/>
      <c r="AU100" s="586"/>
      <c r="AV100"/>
    </row>
    <row r="101" spans="1:48" ht="12" customHeight="1" x14ac:dyDescent="0.3">
      <c r="A101"/>
      <c r="B101" s="590"/>
      <c r="C101" s="591"/>
      <c r="D101" s="587"/>
      <c r="E101" s="588"/>
      <c r="F101" s="588"/>
      <c r="G101" s="588"/>
      <c r="H101" s="588"/>
      <c r="I101" s="588"/>
      <c r="J101" s="588"/>
      <c r="K101" s="588"/>
      <c r="L101" s="588"/>
      <c r="M101" s="588"/>
      <c r="N101" s="588"/>
      <c r="O101" s="588"/>
      <c r="P101" s="588"/>
      <c r="Q101" s="588"/>
      <c r="R101" s="588"/>
      <c r="S101" s="588"/>
      <c r="T101" s="588"/>
      <c r="U101" s="588"/>
      <c r="V101" s="588"/>
      <c r="W101" s="588"/>
      <c r="X101" s="588"/>
      <c r="Y101" s="588"/>
      <c r="Z101" s="588"/>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9"/>
      <c r="AV101"/>
    </row>
    <row r="102" spans="1:48" ht="12" customHeight="1" x14ac:dyDescent="0.3">
      <c r="A102"/>
      <c r="B102" s="590" t="str">
        <f>IF(D102=0,"",B100+1)</f>
        <v/>
      </c>
      <c r="C102" s="591"/>
      <c r="D102" s="584"/>
      <c r="E102" s="585"/>
      <c r="F102" s="585"/>
      <c r="G102" s="585"/>
      <c r="H102" s="585"/>
      <c r="I102" s="585"/>
      <c r="J102" s="585"/>
      <c r="K102" s="585"/>
      <c r="L102" s="585"/>
      <c r="M102" s="585"/>
      <c r="N102" s="585"/>
      <c r="O102" s="585"/>
      <c r="P102" s="585"/>
      <c r="Q102" s="585"/>
      <c r="R102" s="585"/>
      <c r="S102" s="585"/>
      <c r="T102" s="585"/>
      <c r="U102" s="585"/>
      <c r="V102" s="585"/>
      <c r="W102" s="585"/>
      <c r="X102" s="585"/>
      <c r="Y102" s="585"/>
      <c r="Z102" s="585"/>
      <c r="AA102" s="585"/>
      <c r="AB102" s="585"/>
      <c r="AC102" s="585"/>
      <c r="AD102" s="585"/>
      <c r="AE102" s="585"/>
      <c r="AF102" s="585"/>
      <c r="AG102" s="585"/>
      <c r="AH102" s="585"/>
      <c r="AI102" s="585"/>
      <c r="AJ102" s="585"/>
      <c r="AK102" s="585"/>
      <c r="AL102" s="585"/>
      <c r="AM102" s="585"/>
      <c r="AN102" s="585"/>
      <c r="AO102" s="585"/>
      <c r="AP102" s="585"/>
      <c r="AQ102" s="585"/>
      <c r="AR102" s="585"/>
      <c r="AS102" s="585"/>
      <c r="AT102" s="585"/>
      <c r="AU102" s="586"/>
      <c r="AV102"/>
    </row>
    <row r="103" spans="1:48" ht="12" customHeight="1" x14ac:dyDescent="0.3">
      <c r="A103"/>
      <c r="B103" s="590"/>
      <c r="C103" s="591"/>
      <c r="D103" s="587"/>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8"/>
      <c r="AM103" s="588"/>
      <c r="AN103" s="588"/>
      <c r="AO103" s="588"/>
      <c r="AP103" s="588"/>
      <c r="AQ103" s="588"/>
      <c r="AR103" s="588"/>
      <c r="AS103" s="588"/>
      <c r="AT103" s="588"/>
      <c r="AU103" s="589"/>
      <c r="AV103"/>
    </row>
    <row r="104" spans="1:48" ht="12" customHeight="1" x14ac:dyDescent="0.3">
      <c r="A104"/>
      <c r="B104" s="590" t="str">
        <f t="shared" ref="B104" si="0">IF(D104=0,"",B102+1)</f>
        <v/>
      </c>
      <c r="C104" s="591"/>
      <c r="D104" s="584"/>
      <c r="E104" s="585"/>
      <c r="F104" s="585"/>
      <c r="G104" s="585"/>
      <c r="H104" s="585"/>
      <c r="I104" s="585"/>
      <c r="J104" s="585"/>
      <c r="K104" s="585"/>
      <c r="L104" s="585"/>
      <c r="M104" s="585"/>
      <c r="N104" s="585"/>
      <c r="O104" s="585"/>
      <c r="P104" s="585"/>
      <c r="Q104" s="585"/>
      <c r="R104" s="585"/>
      <c r="S104" s="585"/>
      <c r="T104" s="585"/>
      <c r="U104" s="585"/>
      <c r="V104" s="585"/>
      <c r="W104" s="585"/>
      <c r="X104" s="585"/>
      <c r="Y104" s="585"/>
      <c r="Z104" s="585"/>
      <c r="AA104" s="585"/>
      <c r="AB104" s="585"/>
      <c r="AC104" s="585"/>
      <c r="AD104" s="585"/>
      <c r="AE104" s="585"/>
      <c r="AF104" s="585"/>
      <c r="AG104" s="585"/>
      <c r="AH104" s="585"/>
      <c r="AI104" s="585"/>
      <c r="AJ104" s="585"/>
      <c r="AK104" s="585"/>
      <c r="AL104" s="585"/>
      <c r="AM104" s="585"/>
      <c r="AN104" s="585"/>
      <c r="AO104" s="585"/>
      <c r="AP104" s="585"/>
      <c r="AQ104" s="585"/>
      <c r="AR104" s="585"/>
      <c r="AS104" s="585"/>
      <c r="AT104" s="585"/>
      <c r="AU104" s="586"/>
      <c r="AV104"/>
    </row>
    <row r="105" spans="1:48" ht="12" customHeight="1" x14ac:dyDescent="0.3">
      <c r="A105"/>
      <c r="B105" s="590"/>
      <c r="C105" s="591"/>
      <c r="D105" s="587"/>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K105" s="588"/>
      <c r="AL105" s="588"/>
      <c r="AM105" s="588"/>
      <c r="AN105" s="588"/>
      <c r="AO105" s="588"/>
      <c r="AP105" s="588"/>
      <c r="AQ105" s="588"/>
      <c r="AR105" s="588"/>
      <c r="AS105" s="588"/>
      <c r="AT105" s="588"/>
      <c r="AU105" s="589"/>
      <c r="AV105"/>
    </row>
    <row r="106" spans="1:48" ht="12" customHeight="1" x14ac:dyDescent="0.3">
      <c r="A106"/>
      <c r="B106" s="590" t="str">
        <f t="shared" ref="B106" si="1">IF(D106=0,"",B104+1)</f>
        <v/>
      </c>
      <c r="C106" s="591"/>
      <c r="D106" s="584"/>
      <c r="E106" s="585"/>
      <c r="F106" s="585"/>
      <c r="G106" s="585"/>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585"/>
      <c r="AO106" s="585"/>
      <c r="AP106" s="585"/>
      <c r="AQ106" s="585"/>
      <c r="AR106" s="585"/>
      <c r="AS106" s="585"/>
      <c r="AT106" s="585"/>
      <c r="AU106" s="586"/>
      <c r="AV106"/>
    </row>
    <row r="107" spans="1:48" ht="12" customHeight="1" x14ac:dyDescent="0.3">
      <c r="A107"/>
      <c r="B107" s="590"/>
      <c r="C107" s="591"/>
      <c r="D107" s="587"/>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9"/>
      <c r="AV107"/>
    </row>
    <row r="108" spans="1:48" ht="12" customHeight="1" x14ac:dyDescent="0.3">
      <c r="A108"/>
      <c r="B108" s="590" t="str">
        <f t="shared" ref="B108" si="2">IF(D108=0,"",B106+1)</f>
        <v/>
      </c>
      <c r="C108" s="591"/>
      <c r="D108" s="584"/>
      <c r="E108" s="585"/>
      <c r="F108" s="585"/>
      <c r="G108" s="585"/>
      <c r="H108" s="585"/>
      <c r="I108" s="585"/>
      <c r="J108" s="585"/>
      <c r="K108" s="585"/>
      <c r="L108" s="585"/>
      <c r="M108" s="585"/>
      <c r="N108" s="585"/>
      <c r="O108" s="585"/>
      <c r="P108" s="585"/>
      <c r="Q108" s="585"/>
      <c r="R108" s="585"/>
      <c r="S108" s="585"/>
      <c r="T108" s="585"/>
      <c r="U108" s="585"/>
      <c r="V108" s="585"/>
      <c r="W108" s="585"/>
      <c r="X108" s="585"/>
      <c r="Y108" s="585"/>
      <c r="Z108" s="585"/>
      <c r="AA108" s="585"/>
      <c r="AB108" s="585"/>
      <c r="AC108" s="585"/>
      <c r="AD108" s="585"/>
      <c r="AE108" s="585"/>
      <c r="AF108" s="585"/>
      <c r="AG108" s="585"/>
      <c r="AH108" s="585"/>
      <c r="AI108" s="585"/>
      <c r="AJ108" s="585"/>
      <c r="AK108" s="585"/>
      <c r="AL108" s="585"/>
      <c r="AM108" s="585"/>
      <c r="AN108" s="585"/>
      <c r="AO108" s="585"/>
      <c r="AP108" s="585"/>
      <c r="AQ108" s="585"/>
      <c r="AR108" s="585"/>
      <c r="AS108" s="585"/>
      <c r="AT108" s="585"/>
      <c r="AU108" s="586"/>
      <c r="AV108"/>
    </row>
    <row r="109" spans="1:48" ht="12" customHeight="1" x14ac:dyDescent="0.3">
      <c r="A109"/>
      <c r="B109" s="590"/>
      <c r="C109" s="591"/>
      <c r="D109" s="587"/>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8"/>
      <c r="AR109" s="588"/>
      <c r="AS109" s="588"/>
      <c r="AT109" s="588"/>
      <c r="AU109" s="589"/>
      <c r="AV109"/>
    </row>
    <row r="110" spans="1:48" ht="12" customHeight="1" x14ac:dyDescent="0.3">
      <c r="A110"/>
      <c r="B110" s="590" t="str">
        <f t="shared" ref="B110" si="3">IF(D110=0,"",B108+1)</f>
        <v/>
      </c>
      <c r="C110" s="591"/>
      <c r="D110" s="584"/>
      <c r="E110" s="585"/>
      <c r="F110" s="585"/>
      <c r="G110" s="585"/>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6"/>
      <c r="AV110"/>
    </row>
    <row r="111" spans="1:48" ht="12" customHeight="1" x14ac:dyDescent="0.3">
      <c r="A111"/>
      <c r="B111" s="590"/>
      <c r="C111" s="591"/>
      <c r="D111" s="587"/>
      <c r="E111" s="588"/>
      <c r="F111" s="588"/>
      <c r="G111" s="588"/>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8"/>
      <c r="AR111" s="588"/>
      <c r="AS111" s="588"/>
      <c r="AT111" s="588"/>
      <c r="AU111" s="589"/>
      <c r="AV111"/>
    </row>
    <row r="112" spans="1:48" ht="12" customHeight="1" x14ac:dyDescent="0.3">
      <c r="A112"/>
      <c r="B112" s="590" t="str">
        <f t="shared" ref="B112" si="4">IF(D112=0,"",B110+1)</f>
        <v/>
      </c>
      <c r="C112" s="591"/>
      <c r="D112" s="584"/>
      <c r="E112" s="585"/>
      <c r="F112" s="585"/>
      <c r="G112" s="58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c r="AJ112" s="585"/>
      <c r="AK112" s="585"/>
      <c r="AL112" s="585"/>
      <c r="AM112" s="585"/>
      <c r="AN112" s="585"/>
      <c r="AO112" s="585"/>
      <c r="AP112" s="585"/>
      <c r="AQ112" s="585"/>
      <c r="AR112" s="585"/>
      <c r="AS112" s="585"/>
      <c r="AT112" s="585"/>
      <c r="AU112" s="586"/>
      <c r="AV112"/>
    </row>
    <row r="113" spans="1:48" ht="12" customHeight="1" x14ac:dyDescent="0.3">
      <c r="A113"/>
      <c r="B113" s="590"/>
      <c r="C113" s="591"/>
      <c r="D113" s="587"/>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9"/>
      <c r="AV113"/>
    </row>
    <row r="114" spans="1:48" ht="12" customHeight="1" x14ac:dyDescent="0.3">
      <c r="A114"/>
      <c r="B114" s="590" t="str">
        <f t="shared" ref="B114" si="5">IF(D114=0,"",B112+1)</f>
        <v/>
      </c>
      <c r="C114" s="591"/>
      <c r="D114" s="584"/>
      <c r="E114" s="585"/>
      <c r="F114" s="585"/>
      <c r="G114" s="585"/>
      <c r="H114" s="585"/>
      <c r="I114" s="585"/>
      <c r="J114" s="585"/>
      <c r="K114" s="585"/>
      <c r="L114" s="585"/>
      <c r="M114" s="585"/>
      <c r="N114" s="585"/>
      <c r="O114" s="585"/>
      <c r="P114" s="585"/>
      <c r="Q114" s="585"/>
      <c r="R114" s="585"/>
      <c r="S114" s="585"/>
      <c r="T114" s="585"/>
      <c r="U114" s="585"/>
      <c r="V114" s="585"/>
      <c r="W114" s="585"/>
      <c r="X114" s="585"/>
      <c r="Y114" s="585"/>
      <c r="Z114" s="585"/>
      <c r="AA114" s="585"/>
      <c r="AB114" s="585"/>
      <c r="AC114" s="585"/>
      <c r="AD114" s="585"/>
      <c r="AE114" s="585"/>
      <c r="AF114" s="585"/>
      <c r="AG114" s="585"/>
      <c r="AH114" s="585"/>
      <c r="AI114" s="585"/>
      <c r="AJ114" s="585"/>
      <c r="AK114" s="585"/>
      <c r="AL114" s="585"/>
      <c r="AM114" s="585"/>
      <c r="AN114" s="585"/>
      <c r="AO114" s="585"/>
      <c r="AP114" s="585"/>
      <c r="AQ114" s="585"/>
      <c r="AR114" s="585"/>
      <c r="AS114" s="585"/>
      <c r="AT114" s="585"/>
      <c r="AU114" s="586"/>
      <c r="AV114"/>
    </row>
    <row r="115" spans="1:48" ht="12" customHeight="1" x14ac:dyDescent="0.3">
      <c r="A115"/>
      <c r="B115" s="590"/>
      <c r="C115" s="591"/>
      <c r="D115" s="587"/>
      <c r="E115" s="588"/>
      <c r="F115" s="588"/>
      <c r="G115" s="588"/>
      <c r="H115" s="588"/>
      <c r="I115" s="588"/>
      <c r="J115" s="588"/>
      <c r="K115" s="588"/>
      <c r="L115" s="588"/>
      <c r="M115" s="588"/>
      <c r="N115" s="588"/>
      <c r="O115" s="588"/>
      <c r="P115" s="588"/>
      <c r="Q115" s="588"/>
      <c r="R115" s="588"/>
      <c r="S115" s="588"/>
      <c r="T115" s="588"/>
      <c r="U115" s="588"/>
      <c r="V115" s="588"/>
      <c r="W115" s="588"/>
      <c r="X115" s="588"/>
      <c r="Y115" s="588"/>
      <c r="Z115" s="588"/>
      <c r="AA115" s="588"/>
      <c r="AB115" s="588"/>
      <c r="AC115" s="588"/>
      <c r="AD115" s="588"/>
      <c r="AE115" s="588"/>
      <c r="AF115" s="588"/>
      <c r="AG115" s="588"/>
      <c r="AH115" s="588"/>
      <c r="AI115" s="588"/>
      <c r="AJ115" s="588"/>
      <c r="AK115" s="588"/>
      <c r="AL115" s="588"/>
      <c r="AM115" s="588"/>
      <c r="AN115" s="588"/>
      <c r="AO115" s="588"/>
      <c r="AP115" s="588"/>
      <c r="AQ115" s="588"/>
      <c r="AR115" s="588"/>
      <c r="AS115" s="588"/>
      <c r="AT115" s="588"/>
      <c r="AU115" s="589"/>
      <c r="AV115"/>
    </row>
    <row r="116" spans="1:48" ht="12" customHeight="1"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1:48" ht="12" customHeight="1" x14ac:dyDescent="0.3">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1:48" ht="12" customHeight="1" x14ac:dyDescent="0.3">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1:48" ht="12" customHeight="1" x14ac:dyDescent="0.3">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1:48" ht="12" customHeight="1" x14ac:dyDescent="0.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1:48" ht="12" customHeight="1" x14ac:dyDescent="0.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s="390" t="s">
        <v>257</v>
      </c>
      <c r="AO121" s="390"/>
      <c r="AP121" s="390"/>
      <c r="AQ121" s="390"/>
      <c r="AR121" s="390"/>
      <c r="AS121" s="390"/>
      <c r="AT121" s="390"/>
      <c r="AU121"/>
      <c r="AV121"/>
    </row>
    <row r="122" spans="1:48" ht="12" customHeight="1"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s="390"/>
      <c r="AO122" s="390"/>
      <c r="AP122" s="390"/>
      <c r="AQ122" s="390"/>
      <c r="AR122" s="390"/>
      <c r="AS122" s="390"/>
      <c r="AT122" s="390"/>
      <c r="AU122"/>
      <c r="AV122"/>
    </row>
    <row r="123" spans="1:48" ht="12" customHeight="1"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s="390"/>
      <c r="AO123" s="390"/>
      <c r="AP123" s="390"/>
      <c r="AQ123" s="390"/>
      <c r="AR123" s="390"/>
      <c r="AS123" s="390"/>
      <c r="AT123" s="390"/>
      <c r="AU123"/>
      <c r="AV123"/>
    </row>
    <row r="124" spans="1:48" ht="12" customHeight="1"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1:48" ht="12" customHeigh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1:48" ht="12" customHeight="1" x14ac:dyDescent="0.3">
      <c r="A126" s="396" t="s">
        <v>245</v>
      </c>
      <c r="B126" s="396"/>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c r="AU126" s="396"/>
      <c r="AV126" s="396"/>
    </row>
    <row r="127" spans="1:48" ht="12" customHeight="1" x14ac:dyDescent="0.3">
      <c r="AR127" s="425" t="s">
        <v>258</v>
      </c>
      <c r="AS127" s="425"/>
      <c r="AT127" s="425"/>
      <c r="AU127" s="425"/>
    </row>
    <row r="128" spans="1:48" ht="12" customHeight="1" x14ac:dyDescent="0.3">
      <c r="AR128" s="425"/>
      <c r="AS128" s="425"/>
      <c r="AT128" s="425"/>
      <c r="AU128" s="425"/>
    </row>
  </sheetData>
  <mergeCells count="89">
    <mergeCell ref="AZ57:BK58"/>
    <mergeCell ref="AZ59:BK60"/>
    <mergeCell ref="D63:F65"/>
    <mergeCell ref="H63:AK65"/>
    <mergeCell ref="AM63:AO65"/>
    <mergeCell ref="AZ61:BK62"/>
    <mergeCell ref="AZ63:BK64"/>
    <mergeCell ref="D58:F60"/>
    <mergeCell ref="H58:AK60"/>
    <mergeCell ref="AM58:AO60"/>
    <mergeCell ref="P19:Q20"/>
    <mergeCell ref="P22:AU23"/>
    <mergeCell ref="F25:N26"/>
    <mergeCell ref="P25:AU26"/>
    <mergeCell ref="P28:AU29"/>
    <mergeCell ref="W19:AE20"/>
    <mergeCell ref="AG19:AK20"/>
    <mergeCell ref="F22:N23"/>
    <mergeCell ref="F28:N29"/>
    <mergeCell ref="F19:N20"/>
    <mergeCell ref="F31:N32"/>
    <mergeCell ref="F34:N35"/>
    <mergeCell ref="B114:C115"/>
    <mergeCell ref="D114:AU115"/>
    <mergeCell ref="P37:AC38"/>
    <mergeCell ref="AO37:AP38"/>
    <mergeCell ref="AE37:AM38"/>
    <mergeCell ref="AQ37:AU38"/>
    <mergeCell ref="F37:N38"/>
    <mergeCell ref="P31:AU32"/>
    <mergeCell ref="P34:AU35"/>
    <mergeCell ref="AN121:AT123"/>
    <mergeCell ref="A126:AV126"/>
    <mergeCell ref="D68:F70"/>
    <mergeCell ref="H68:AK70"/>
    <mergeCell ref="AM68:AO70"/>
    <mergeCell ref="H74:AO76"/>
    <mergeCell ref="AH91:AP93"/>
    <mergeCell ref="D98:AV99"/>
    <mergeCell ref="B100:C101"/>
    <mergeCell ref="D100:AU101"/>
    <mergeCell ref="A85:C87"/>
    <mergeCell ref="D85:AM87"/>
    <mergeCell ref="AN85:AV87"/>
    <mergeCell ref="AR127:AU128"/>
    <mergeCell ref="E15:AU17"/>
    <mergeCell ref="B108:C109"/>
    <mergeCell ref="D108:AU109"/>
    <mergeCell ref="B110:C111"/>
    <mergeCell ref="D110:AU111"/>
    <mergeCell ref="B112:C113"/>
    <mergeCell ref="D112:AU113"/>
    <mergeCell ref="B102:C103"/>
    <mergeCell ref="D102:AU103"/>
    <mergeCell ref="B104:C105"/>
    <mergeCell ref="D104:AU105"/>
    <mergeCell ref="B106:C107"/>
    <mergeCell ref="D106:AU107"/>
    <mergeCell ref="D88:AV89"/>
    <mergeCell ref="C91:AG93"/>
    <mergeCell ref="AX81:AY82"/>
    <mergeCell ref="AZ81:BA82"/>
    <mergeCell ref="BB81:BC82"/>
    <mergeCell ref="BD81:BE82"/>
    <mergeCell ref="A84:AV84"/>
    <mergeCell ref="BB15:BC16"/>
    <mergeCell ref="AX19:AY20"/>
    <mergeCell ref="AZ19:BA20"/>
    <mergeCell ref="BB19:BC20"/>
    <mergeCell ref="AZ22:BA23"/>
    <mergeCell ref="AZ53:BK54"/>
    <mergeCell ref="AZ49:BK50"/>
    <mergeCell ref="AZ51:BK52"/>
    <mergeCell ref="A42:AV42"/>
    <mergeCell ref="A43:C45"/>
    <mergeCell ref="E48:AU50"/>
    <mergeCell ref="D53:F55"/>
    <mergeCell ref="H53:AK55"/>
    <mergeCell ref="AM53:AO55"/>
    <mergeCell ref="D43:AM45"/>
    <mergeCell ref="AN43:AV45"/>
    <mergeCell ref="AZ55:BK56"/>
    <mergeCell ref="AN1:AV3"/>
    <mergeCell ref="A5:AV7"/>
    <mergeCell ref="B8:AU12"/>
    <mergeCell ref="AX15:AY16"/>
    <mergeCell ref="AZ15:BA16"/>
    <mergeCell ref="A1:C3"/>
    <mergeCell ref="D1:AM3"/>
  </mergeCells>
  <conditionalFormatting sqref="AH91:AP93">
    <cfRule type="cellIs" dxfId="5" priority="16" operator="equal">
      <formula>0</formula>
    </cfRule>
  </conditionalFormatting>
  <conditionalFormatting sqref="D100:AU115">
    <cfRule type="expression" dxfId="4" priority="13">
      <formula>$D$100=0</formula>
    </cfRule>
    <cfRule type="cellIs" dxfId="3" priority="15" operator="equal">
      <formula>0</formula>
    </cfRule>
  </conditionalFormatting>
  <conditionalFormatting sqref="B8">
    <cfRule type="cellIs" dxfId="2" priority="14" operator="equal">
      <formula>0</formula>
    </cfRule>
  </conditionalFormatting>
  <conditionalFormatting sqref="AZ49:BK64">
    <cfRule type="dataBar" priority="3">
      <dataBar>
        <cfvo type="min"/>
        <cfvo type="max"/>
        <color rgb="FF638EC6"/>
      </dataBar>
      <extLst>
        <ext xmlns:x14="http://schemas.microsoft.com/office/spreadsheetml/2009/9/main" uri="{B025F937-C7B1-47D3-B67F-A62EFF666E3E}">
          <x14:id>{D835A795-B009-4A86-9647-CFD3A96541D7}</x14:id>
        </ext>
      </extLst>
    </cfRule>
  </conditionalFormatting>
  <conditionalFormatting sqref="H74">
    <cfRule type="cellIs" dxfId="1" priority="2" operator="equal">
      <formula>"Projet rejeté"</formula>
    </cfRule>
  </conditionalFormatting>
  <conditionalFormatting sqref="AM53:AO55 AM58:AO60 AM63:AO65 AM68:AO70">
    <cfRule type="cellIs" dxfId="0" priority="1" operator="equal">
      <formula>"Non"</formula>
    </cfRule>
  </conditionalFormatting>
  <dataValidations count="1">
    <dataValidation type="list" allowBlank="1" showInputMessage="1" showErrorMessage="1" sqref="AM53:AO55 AM58:AO60 AM63:AO65 AM68:AO70">
      <formula1>$B$79:$B$80</formula1>
    </dataValidation>
  </dataValidations>
  <hyperlinks>
    <hyperlink ref="AR127:AU128" location="'1 - identification'!A1" display="précédent"/>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D835A795-B009-4A86-9647-CFD3A96541D7}">
            <x14:dataBar minLength="0" maxLength="100" border="1" negativeBarBorderColorSameAsPositive="0">
              <x14:cfvo type="autoMin"/>
              <x14:cfvo type="autoMax"/>
              <x14:borderColor rgb="FF638EC6"/>
              <x14:negativeFillColor rgb="FFFF0000"/>
              <x14:negativeBorderColor rgb="FFFF0000"/>
              <x14:axisColor rgb="FF000000"/>
            </x14:dataBar>
          </x14:cfRule>
          <xm:sqref>AZ49:BK64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I31" sqref="I31"/>
    </sheetView>
  </sheetViews>
  <sheetFormatPr baseColWidth="10" defaultRowHeight="14.4" x14ac:dyDescent="0.3"/>
  <sheetData>
    <row r="1" spans="1:2" x14ac:dyDescent="0.3">
      <c r="A1" t="s">
        <v>49</v>
      </c>
      <c r="B1">
        <v>1</v>
      </c>
    </row>
    <row r="2" spans="1:2" x14ac:dyDescent="0.3">
      <c r="A2" t="s">
        <v>50</v>
      </c>
      <c r="B2">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showRowColHeaders="0" tabSelected="1" topLeftCell="A28" zoomScale="142" zoomScaleNormal="142" workbookViewId="0">
      <selection activeCell="D37" sqref="D37"/>
    </sheetView>
  </sheetViews>
  <sheetFormatPr baseColWidth="10" defaultRowHeight="14.4" x14ac:dyDescent="0.3"/>
  <cols>
    <col min="1" max="1" width="12.6640625" style="162" customWidth="1"/>
    <col min="7" max="7" width="16.33203125" customWidth="1"/>
    <col min="8" max="8" width="11.44140625" style="162"/>
    <col min="11" max="11" width="14.33203125" customWidth="1"/>
  </cols>
  <sheetData>
    <row r="1" spans="1:18" ht="18" x14ac:dyDescent="0.35">
      <c r="A1" s="171"/>
      <c r="B1" s="172"/>
      <c r="C1" s="172"/>
      <c r="D1" s="372" t="s">
        <v>844</v>
      </c>
      <c r="E1" s="372"/>
      <c r="F1" s="372"/>
      <c r="G1" s="372"/>
      <c r="H1" s="372"/>
      <c r="I1" s="372"/>
      <c r="J1" s="372"/>
      <c r="K1" s="372"/>
      <c r="L1" s="172"/>
      <c r="M1" s="172"/>
      <c r="N1" s="173"/>
    </row>
    <row r="2" spans="1:18" ht="18" x14ac:dyDescent="0.35">
      <c r="A2" s="174"/>
      <c r="B2" s="175"/>
      <c r="C2" s="175"/>
      <c r="D2" s="373"/>
      <c r="E2" s="373"/>
      <c r="F2" s="373"/>
      <c r="G2" s="373"/>
      <c r="H2" s="373"/>
      <c r="I2" s="373"/>
      <c r="J2" s="373"/>
      <c r="K2" s="373"/>
      <c r="L2" s="175"/>
      <c r="M2" s="175"/>
      <c r="N2" s="176"/>
    </row>
    <row r="3" spans="1:18" ht="18" x14ac:dyDescent="0.35">
      <c r="A3" s="174"/>
      <c r="B3" s="175"/>
      <c r="C3" s="175"/>
      <c r="D3" s="945" t="s">
        <v>4221</v>
      </c>
      <c r="E3" s="945"/>
      <c r="F3" s="945"/>
      <c r="G3" s="945"/>
      <c r="H3" s="945"/>
      <c r="I3" s="945"/>
      <c r="J3" s="945"/>
      <c r="K3" s="945"/>
      <c r="L3" s="175"/>
      <c r="M3" s="175"/>
      <c r="N3" s="176"/>
    </row>
    <row r="4" spans="1:18" ht="18" x14ac:dyDescent="0.35">
      <c r="A4" s="174"/>
      <c r="B4" s="175"/>
      <c r="C4" s="175"/>
      <c r="D4" s="371" t="s">
        <v>4208</v>
      </c>
      <c r="E4" s="371"/>
      <c r="F4" s="371"/>
      <c r="G4" s="371"/>
      <c r="H4" s="371"/>
      <c r="I4" s="371"/>
      <c r="J4" s="371"/>
      <c r="K4" s="371"/>
      <c r="L4" s="175"/>
      <c r="M4" s="175"/>
      <c r="N4" s="176"/>
      <c r="O4" s="169"/>
      <c r="P4" s="169"/>
      <c r="Q4" s="169"/>
      <c r="R4" s="169"/>
    </row>
    <row r="5" spans="1:18" ht="18" x14ac:dyDescent="0.35">
      <c r="A5" s="174"/>
      <c r="B5" s="175"/>
      <c r="C5" s="175"/>
      <c r="D5" s="374" t="s">
        <v>4209</v>
      </c>
      <c r="E5" s="374"/>
      <c r="F5" s="374"/>
      <c r="G5" s="374"/>
      <c r="H5" s="374"/>
      <c r="I5" s="374"/>
      <c r="J5" s="374"/>
      <c r="K5" s="374"/>
      <c r="L5" s="175"/>
      <c r="M5" s="175"/>
      <c r="N5" s="176"/>
      <c r="O5" s="169"/>
      <c r="P5" s="169"/>
      <c r="Q5" s="169"/>
      <c r="R5" s="169"/>
    </row>
    <row r="6" spans="1:18" ht="18" x14ac:dyDescent="0.35">
      <c r="A6" s="174"/>
      <c r="B6" s="175"/>
      <c r="C6" s="175"/>
      <c r="L6" s="175"/>
      <c r="M6" s="175"/>
      <c r="N6" s="176"/>
      <c r="O6" s="170"/>
      <c r="P6" s="170"/>
      <c r="Q6" s="170"/>
      <c r="R6" s="170"/>
    </row>
    <row r="7" spans="1:18" ht="18" x14ac:dyDescent="0.35">
      <c r="A7" s="174"/>
      <c r="B7" s="175"/>
      <c r="C7" s="175"/>
      <c r="D7" s="371" t="s">
        <v>4210</v>
      </c>
      <c r="E7" s="371"/>
      <c r="F7" s="371"/>
      <c r="G7" s="371"/>
      <c r="H7" s="371"/>
      <c r="I7" s="371"/>
      <c r="J7" s="371"/>
      <c r="K7" s="371"/>
      <c r="L7" s="175"/>
      <c r="M7" s="175"/>
      <c r="N7" s="176"/>
      <c r="O7" s="168"/>
      <c r="P7" s="168"/>
      <c r="Q7" s="168"/>
      <c r="R7" s="168"/>
    </row>
    <row r="8" spans="1:18" ht="18" x14ac:dyDescent="0.35">
      <c r="A8" s="174"/>
      <c r="B8" s="175"/>
      <c r="C8" s="175"/>
      <c r="D8" s="370" t="s">
        <v>4211</v>
      </c>
      <c r="E8" s="371"/>
      <c r="F8" s="371"/>
      <c r="G8" s="371"/>
      <c r="H8" s="371"/>
      <c r="I8" s="371"/>
      <c r="J8" s="371"/>
      <c r="K8" s="371"/>
      <c r="L8" s="175"/>
      <c r="M8" s="175"/>
      <c r="N8" s="176"/>
      <c r="O8" s="168"/>
      <c r="P8" s="168"/>
      <c r="Q8" s="168"/>
      <c r="R8" s="168"/>
    </row>
    <row r="9" spans="1:18" ht="18" x14ac:dyDescent="0.35">
      <c r="A9" s="174"/>
      <c r="B9" s="175"/>
      <c r="C9" s="175"/>
      <c r="D9" s="370" t="s">
        <v>4212</v>
      </c>
      <c r="E9" s="371"/>
      <c r="F9" s="371"/>
      <c r="G9" s="371"/>
      <c r="H9" s="371"/>
      <c r="I9" s="371"/>
      <c r="J9" s="371"/>
      <c r="K9" s="371"/>
      <c r="L9" s="175"/>
      <c r="M9" s="175"/>
      <c r="N9" s="176"/>
      <c r="O9" s="168"/>
      <c r="P9" s="168"/>
      <c r="Q9" s="168"/>
      <c r="R9" s="168"/>
    </row>
    <row r="10" spans="1:18" ht="18" x14ac:dyDescent="0.35">
      <c r="A10" s="174"/>
      <c r="B10" s="175"/>
      <c r="C10" s="175"/>
      <c r="D10" s="370" t="s">
        <v>4219</v>
      </c>
      <c r="E10" s="371"/>
      <c r="F10" s="371"/>
      <c r="G10" s="371"/>
      <c r="H10" s="371"/>
      <c r="I10" s="371"/>
      <c r="J10" s="371"/>
      <c r="K10" s="371"/>
      <c r="L10" s="175"/>
      <c r="M10" s="175"/>
      <c r="N10" s="176"/>
      <c r="O10" s="168"/>
      <c r="P10" s="168"/>
      <c r="Q10" s="168"/>
      <c r="R10" s="168"/>
    </row>
    <row r="11" spans="1:18" ht="18" x14ac:dyDescent="0.35">
      <c r="A11" s="174"/>
      <c r="B11" s="175"/>
      <c r="C11" s="175"/>
      <c r="D11" s="177"/>
      <c r="E11" s="116"/>
      <c r="F11" s="116"/>
      <c r="G11" s="116"/>
      <c r="H11" s="161"/>
      <c r="I11" s="116"/>
      <c r="J11" s="116"/>
      <c r="K11" s="116"/>
      <c r="L11" s="175"/>
      <c r="M11" s="175"/>
      <c r="N11" s="176"/>
    </row>
    <row r="12" spans="1:18" ht="18" x14ac:dyDescent="0.35">
      <c r="A12" s="174"/>
      <c r="B12" s="175"/>
      <c r="C12" s="175"/>
      <c r="D12" s="180" t="s">
        <v>4154</v>
      </c>
      <c r="E12" s="177"/>
      <c r="F12" s="177"/>
      <c r="G12" s="178"/>
      <c r="H12" s="177"/>
      <c r="I12" s="177"/>
      <c r="J12" s="177"/>
      <c r="K12" s="177"/>
      <c r="L12" s="175"/>
      <c r="M12" s="175"/>
      <c r="N12" s="176"/>
    </row>
    <row r="13" spans="1:18" ht="18" x14ac:dyDescent="0.35">
      <c r="A13" s="174"/>
      <c r="B13" s="175"/>
      <c r="C13" s="175"/>
      <c r="D13" s="177" t="s">
        <v>4184</v>
      </c>
      <c r="E13" s="177"/>
      <c r="F13" s="177"/>
      <c r="G13" s="178"/>
      <c r="H13" s="177"/>
      <c r="I13" s="177"/>
      <c r="J13" s="177"/>
      <c r="K13" s="177"/>
      <c r="L13" s="175"/>
      <c r="M13" s="175"/>
      <c r="N13" s="176"/>
    </row>
    <row r="14" spans="1:18" ht="18" x14ac:dyDescent="0.35">
      <c r="A14" s="174"/>
      <c r="B14" s="175"/>
      <c r="C14" s="175"/>
      <c r="D14" s="177" t="s">
        <v>4155</v>
      </c>
      <c r="E14" s="177"/>
      <c r="F14" s="177"/>
      <c r="G14" s="178"/>
      <c r="H14" s="177"/>
      <c r="I14" s="177"/>
      <c r="J14" s="177"/>
      <c r="K14" s="177"/>
      <c r="L14" s="175"/>
      <c r="M14" s="175"/>
      <c r="N14" s="176"/>
    </row>
    <row r="15" spans="1:18" ht="18" x14ac:dyDescent="0.35">
      <c r="A15" s="174"/>
      <c r="B15" s="175"/>
      <c r="C15" s="175"/>
      <c r="D15" s="177"/>
      <c r="E15" s="177"/>
      <c r="F15" s="177"/>
      <c r="G15" s="178"/>
      <c r="H15" s="177"/>
      <c r="I15" s="177"/>
      <c r="J15" s="177"/>
      <c r="K15" s="177"/>
      <c r="L15" s="175"/>
      <c r="M15" s="175"/>
      <c r="N15" s="176"/>
    </row>
    <row r="16" spans="1:18" ht="18" x14ac:dyDescent="0.35">
      <c r="A16" s="174"/>
      <c r="B16" s="175"/>
      <c r="C16" s="175"/>
      <c r="D16" s="180" t="s">
        <v>4167</v>
      </c>
      <c r="E16" s="177"/>
      <c r="F16" s="177"/>
      <c r="G16" s="195" t="s">
        <v>4159</v>
      </c>
      <c r="H16" s="181"/>
      <c r="I16" s="181"/>
      <c r="J16" s="177"/>
      <c r="K16" s="177"/>
      <c r="L16" s="175"/>
      <c r="M16" s="175"/>
      <c r="N16" s="176"/>
    </row>
    <row r="17" spans="1:14" ht="18" x14ac:dyDescent="0.35">
      <c r="A17" s="174"/>
      <c r="B17" s="175"/>
      <c r="C17" s="175"/>
      <c r="D17" s="182" t="s">
        <v>4156</v>
      </c>
      <c r="E17" s="177"/>
      <c r="F17" s="177"/>
      <c r="G17" s="178"/>
      <c r="H17" s="177"/>
      <c r="I17" s="177"/>
      <c r="J17" s="177"/>
      <c r="K17" s="177"/>
      <c r="L17" s="175"/>
      <c r="M17" s="175"/>
      <c r="N17" s="176"/>
    </row>
    <row r="18" spans="1:14" ht="18" x14ac:dyDescent="0.35">
      <c r="A18" s="174"/>
      <c r="B18" s="175"/>
      <c r="C18" s="175"/>
      <c r="D18" s="182" t="s">
        <v>4157</v>
      </c>
      <c r="E18" s="177"/>
      <c r="F18" s="177"/>
      <c r="G18" s="178"/>
      <c r="H18" s="177"/>
      <c r="I18" s="177"/>
      <c r="J18" s="177"/>
      <c r="K18" s="177"/>
      <c r="L18" s="175"/>
      <c r="M18" s="175"/>
      <c r="N18" s="176"/>
    </row>
    <row r="19" spans="1:14" ht="18" x14ac:dyDescent="0.35">
      <c r="A19" s="174"/>
      <c r="B19" s="175"/>
      <c r="C19" s="175"/>
      <c r="D19" s="182" t="s">
        <v>4158</v>
      </c>
      <c r="E19" s="177"/>
      <c r="F19" s="177"/>
      <c r="G19" s="178"/>
      <c r="H19" s="177"/>
      <c r="I19" s="177"/>
      <c r="J19" s="177"/>
      <c r="K19" s="177"/>
      <c r="L19" s="175"/>
      <c r="M19" s="175"/>
      <c r="N19" s="176"/>
    </row>
    <row r="20" spans="1:14" ht="18" x14ac:dyDescent="0.35">
      <c r="A20" s="174"/>
      <c r="B20" s="175"/>
      <c r="C20" s="175"/>
      <c r="D20" s="185" t="s">
        <v>4213</v>
      </c>
      <c r="E20" s="177"/>
      <c r="F20" s="177"/>
      <c r="G20" s="178"/>
      <c r="H20" s="177"/>
      <c r="I20" s="177"/>
      <c r="J20" s="177"/>
      <c r="K20" s="177"/>
      <c r="L20" s="175"/>
      <c r="M20" s="175"/>
      <c r="N20" s="176"/>
    </row>
    <row r="21" spans="1:14" ht="18" x14ac:dyDescent="0.35">
      <c r="A21" s="174"/>
      <c r="B21" s="175"/>
      <c r="C21" s="175"/>
      <c r="D21" s="177"/>
      <c r="E21" s="116"/>
      <c r="F21" s="116"/>
      <c r="G21" s="116"/>
      <c r="H21" s="161"/>
      <c r="I21" s="116"/>
      <c r="J21" s="116"/>
      <c r="K21" s="177"/>
      <c r="L21" s="175"/>
      <c r="M21" s="175"/>
      <c r="N21" s="176"/>
    </row>
    <row r="22" spans="1:14" ht="18" x14ac:dyDescent="0.35">
      <c r="A22" s="174"/>
      <c r="B22" s="175"/>
      <c r="C22" s="175"/>
      <c r="D22" s="180" t="s">
        <v>4166</v>
      </c>
      <c r="E22" s="177"/>
      <c r="F22" s="177"/>
      <c r="G22" s="178"/>
      <c r="H22" s="177"/>
      <c r="I22" s="177"/>
      <c r="J22" s="116"/>
      <c r="K22" s="177"/>
      <c r="L22" s="175"/>
      <c r="M22" s="175"/>
      <c r="N22" s="176"/>
    </row>
    <row r="23" spans="1:14" ht="18" x14ac:dyDescent="0.35">
      <c r="A23" s="174"/>
      <c r="B23" s="175"/>
      <c r="C23" s="175"/>
      <c r="D23" s="182" t="s">
        <v>4214</v>
      </c>
      <c r="E23" s="177"/>
      <c r="F23" s="177"/>
      <c r="G23" s="178"/>
      <c r="H23" s="177"/>
      <c r="I23" s="177"/>
      <c r="J23" s="116"/>
      <c r="K23" s="177"/>
      <c r="L23" s="175"/>
      <c r="M23" s="175"/>
      <c r="N23" s="176"/>
    </row>
    <row r="24" spans="1:14" ht="18" x14ac:dyDescent="0.35">
      <c r="A24" s="174"/>
      <c r="B24" s="175"/>
      <c r="C24" s="175"/>
      <c r="D24" s="182" t="s">
        <v>4160</v>
      </c>
      <c r="E24" s="177"/>
      <c r="F24" s="177"/>
      <c r="G24" s="178"/>
      <c r="H24" s="177"/>
      <c r="I24" s="177"/>
      <c r="J24" s="177"/>
      <c r="K24" s="177"/>
      <c r="L24" s="175"/>
      <c r="M24" s="175"/>
      <c r="N24" s="176"/>
    </row>
    <row r="25" spans="1:14" ht="18" x14ac:dyDescent="0.35">
      <c r="A25" s="174"/>
      <c r="B25" s="175"/>
      <c r="C25" s="175"/>
      <c r="D25" s="177"/>
      <c r="E25" s="177"/>
      <c r="F25" s="177"/>
      <c r="G25" s="177"/>
      <c r="H25" s="178"/>
      <c r="I25" s="177"/>
      <c r="J25" s="177"/>
      <c r="K25" s="177"/>
      <c r="L25" s="175"/>
      <c r="M25" s="175"/>
      <c r="N25" s="176"/>
    </row>
    <row r="26" spans="1:14" ht="18" x14ac:dyDescent="0.35">
      <c r="A26" s="174"/>
      <c r="B26" s="175"/>
      <c r="C26" s="175"/>
      <c r="D26" s="183" t="s">
        <v>4161</v>
      </c>
      <c r="E26" s="183"/>
      <c r="F26" s="182"/>
      <c r="G26" s="184"/>
      <c r="H26" s="182"/>
      <c r="I26" s="182"/>
      <c r="J26" s="177"/>
      <c r="K26" s="177"/>
      <c r="L26" s="175"/>
      <c r="M26" s="175"/>
      <c r="N26" s="176"/>
    </row>
    <row r="27" spans="1:14" ht="18" x14ac:dyDescent="0.35">
      <c r="A27" s="174"/>
      <c r="B27" s="175"/>
      <c r="C27" s="175"/>
      <c r="D27" s="182" t="s">
        <v>4162</v>
      </c>
      <c r="E27" s="182"/>
      <c r="F27" s="182"/>
      <c r="G27" s="184"/>
      <c r="H27" s="182"/>
      <c r="I27" s="182"/>
      <c r="J27" s="116"/>
      <c r="K27" s="177"/>
      <c r="L27" s="175"/>
      <c r="M27" s="175"/>
      <c r="N27" s="176"/>
    </row>
    <row r="28" spans="1:14" ht="18" x14ac:dyDescent="0.35">
      <c r="A28" s="174"/>
      <c r="B28" s="175"/>
      <c r="C28" s="175"/>
      <c r="D28" s="177"/>
      <c r="E28" s="116"/>
      <c r="F28" s="116"/>
      <c r="G28" s="116"/>
      <c r="H28" s="161"/>
      <c r="I28" s="116"/>
      <c r="J28" s="116"/>
      <c r="K28" s="177"/>
      <c r="L28" s="175"/>
      <c r="M28" s="175"/>
      <c r="N28" s="176"/>
    </row>
    <row r="29" spans="1:14" ht="18" x14ac:dyDescent="0.35">
      <c r="A29" s="174"/>
      <c r="B29" s="175"/>
      <c r="C29" s="175"/>
      <c r="D29" s="180" t="s">
        <v>4165</v>
      </c>
      <c r="E29" s="177"/>
      <c r="F29" s="177"/>
      <c r="G29" s="178"/>
      <c r="H29" s="177"/>
      <c r="I29" s="177"/>
      <c r="J29" s="177"/>
      <c r="K29" s="177"/>
      <c r="L29" s="175"/>
      <c r="M29" s="175"/>
      <c r="N29" s="176"/>
    </row>
    <row r="30" spans="1:14" ht="18" x14ac:dyDescent="0.35">
      <c r="A30" s="174"/>
      <c r="B30" s="175"/>
      <c r="C30" s="175"/>
      <c r="D30" s="182" t="s">
        <v>4163</v>
      </c>
      <c r="E30" s="182"/>
      <c r="F30" s="182"/>
      <c r="G30" s="184"/>
      <c r="H30" s="182"/>
      <c r="I30" s="182"/>
      <c r="J30" s="182"/>
      <c r="K30" s="177"/>
      <c r="L30" s="175"/>
      <c r="M30" s="175"/>
      <c r="N30" s="176"/>
    </row>
    <row r="31" spans="1:14" ht="18" x14ac:dyDescent="0.35">
      <c r="A31" s="174"/>
      <c r="B31" s="175"/>
      <c r="C31" s="175"/>
      <c r="D31" s="182" t="s">
        <v>4164</v>
      </c>
      <c r="E31" s="182"/>
      <c r="F31" s="182"/>
      <c r="G31" s="184"/>
      <c r="H31" s="182"/>
      <c r="I31" s="182"/>
      <c r="J31" s="182"/>
      <c r="K31" s="116"/>
      <c r="L31" s="175"/>
      <c r="M31" s="175"/>
      <c r="N31" s="176"/>
    </row>
    <row r="32" spans="1:14" ht="18" x14ac:dyDescent="0.35">
      <c r="A32" s="174"/>
      <c r="B32" s="175"/>
      <c r="C32" s="175"/>
      <c r="D32" s="182"/>
      <c r="E32" s="182"/>
      <c r="F32" s="182"/>
      <c r="G32" s="184"/>
      <c r="H32" s="182"/>
      <c r="I32" s="182"/>
      <c r="J32" s="182"/>
      <c r="K32" s="116"/>
      <c r="L32" s="175"/>
      <c r="M32" s="175"/>
      <c r="N32" s="176"/>
    </row>
    <row r="33" spans="1:14" ht="18" x14ac:dyDescent="0.35">
      <c r="A33" s="174"/>
      <c r="B33" s="175"/>
      <c r="C33" s="175"/>
      <c r="D33" s="180" t="s">
        <v>4172</v>
      </c>
      <c r="E33" s="177"/>
      <c r="F33" s="177"/>
      <c r="G33" s="178"/>
      <c r="H33" s="177"/>
      <c r="I33" s="177"/>
      <c r="J33" s="177"/>
      <c r="K33" s="177"/>
      <c r="L33" s="175"/>
      <c r="M33" s="175"/>
      <c r="N33" s="176"/>
    </row>
    <row r="34" spans="1:14" ht="18" x14ac:dyDescent="0.35">
      <c r="A34" s="174"/>
      <c r="B34" s="175"/>
      <c r="C34" s="175"/>
      <c r="D34" s="182" t="s">
        <v>4163</v>
      </c>
      <c r="E34" s="177"/>
      <c r="F34" s="177"/>
      <c r="G34" s="178"/>
      <c r="H34" s="177"/>
      <c r="I34" s="177"/>
      <c r="J34" s="177"/>
      <c r="K34" s="177"/>
      <c r="L34" s="175"/>
      <c r="M34" s="175"/>
      <c r="N34" s="176"/>
    </row>
    <row r="35" spans="1:14" ht="18" x14ac:dyDescent="0.35">
      <c r="A35" s="174"/>
      <c r="B35" s="175"/>
      <c r="C35" s="175"/>
      <c r="D35" s="182" t="s">
        <v>4168</v>
      </c>
      <c r="E35" s="177"/>
      <c r="F35" s="177"/>
      <c r="G35" s="178"/>
      <c r="H35" s="177"/>
      <c r="I35" s="177"/>
      <c r="J35" s="177"/>
      <c r="K35" s="177"/>
      <c r="L35" s="175"/>
      <c r="M35" s="175"/>
      <c r="N35" s="176"/>
    </row>
    <row r="36" spans="1:14" ht="18" x14ac:dyDescent="0.35">
      <c r="A36" s="174"/>
      <c r="B36" s="175"/>
      <c r="C36" s="175"/>
      <c r="D36" s="185" t="s">
        <v>4215</v>
      </c>
      <c r="E36" s="186"/>
      <c r="F36" s="186"/>
      <c r="G36" s="187"/>
      <c r="H36" s="186"/>
      <c r="I36" s="186"/>
      <c r="J36" s="186"/>
      <c r="K36" s="177"/>
      <c r="L36" s="175"/>
      <c r="M36" s="175"/>
      <c r="N36" s="176"/>
    </row>
    <row r="37" spans="1:14" ht="18" x14ac:dyDescent="0.35">
      <c r="A37" s="174"/>
      <c r="B37" s="175"/>
      <c r="C37" s="175"/>
      <c r="D37" s="185" t="s">
        <v>4216</v>
      </c>
      <c r="E37" s="186"/>
      <c r="F37" s="186"/>
      <c r="G37" s="187"/>
      <c r="H37" s="186"/>
      <c r="I37" s="186"/>
      <c r="J37" s="186"/>
      <c r="K37" s="177"/>
      <c r="L37" s="175"/>
      <c r="M37" s="175"/>
      <c r="N37" s="176"/>
    </row>
    <row r="38" spans="1:14" ht="18" x14ac:dyDescent="0.35">
      <c r="A38" s="174"/>
      <c r="B38" s="175"/>
      <c r="C38" s="175"/>
      <c r="D38" s="179" t="s">
        <v>4171</v>
      </c>
      <c r="E38" s="179"/>
      <c r="F38" s="179"/>
      <c r="G38" s="188"/>
      <c r="H38" s="179"/>
      <c r="I38" s="177"/>
      <c r="J38" s="177"/>
      <c r="K38" s="177"/>
      <c r="L38" s="175"/>
      <c r="M38" s="175"/>
      <c r="N38" s="176"/>
    </row>
    <row r="39" spans="1:14" ht="18" x14ac:dyDescent="0.35">
      <c r="A39" s="174"/>
      <c r="B39" s="175"/>
      <c r="C39" s="175"/>
      <c r="D39" s="177" t="s">
        <v>4170</v>
      </c>
      <c r="E39" s="177"/>
      <c r="F39" s="177"/>
      <c r="G39" s="178"/>
      <c r="H39" s="179"/>
      <c r="I39" s="177"/>
      <c r="J39" s="177"/>
      <c r="K39" s="177"/>
      <c r="L39" s="175"/>
      <c r="M39" s="175"/>
      <c r="N39" s="176"/>
    </row>
    <row r="40" spans="1:14" ht="18" x14ac:dyDescent="0.35">
      <c r="A40" s="174"/>
      <c r="B40" s="175"/>
      <c r="C40" s="175"/>
      <c r="D40" s="179" t="s">
        <v>4169</v>
      </c>
      <c r="E40" s="179"/>
      <c r="F40" s="179"/>
      <c r="G40" s="188"/>
      <c r="H40" s="177"/>
      <c r="I40" s="177"/>
      <c r="J40" s="177"/>
      <c r="K40" s="177"/>
      <c r="L40" s="175"/>
      <c r="M40" s="175"/>
      <c r="N40" s="176"/>
    </row>
    <row r="41" spans="1:14" ht="18" x14ac:dyDescent="0.35">
      <c r="A41" s="174"/>
      <c r="B41" s="175"/>
      <c r="C41" s="175"/>
      <c r="D41" s="179" t="s">
        <v>4181</v>
      </c>
      <c r="E41" s="179"/>
      <c r="F41" s="179"/>
      <c r="G41" s="188"/>
      <c r="H41" s="177"/>
      <c r="I41" s="177"/>
      <c r="J41" s="177"/>
      <c r="K41" s="177"/>
      <c r="L41" s="175"/>
      <c r="M41" s="175"/>
      <c r="N41" s="176"/>
    </row>
    <row r="42" spans="1:14" ht="18" x14ac:dyDescent="0.35">
      <c r="A42" s="174"/>
      <c r="B42" s="175"/>
      <c r="C42" s="175"/>
      <c r="D42" s="177"/>
      <c r="E42" s="116"/>
      <c r="F42" s="116"/>
      <c r="G42" s="116"/>
      <c r="H42" s="161"/>
      <c r="I42" s="116"/>
      <c r="J42" s="116"/>
      <c r="K42" s="116"/>
      <c r="L42" s="175"/>
      <c r="M42" s="175"/>
      <c r="N42" s="176"/>
    </row>
    <row r="43" spans="1:14" ht="18" x14ac:dyDescent="0.35">
      <c r="A43" s="174"/>
      <c r="B43" s="175"/>
      <c r="C43" s="175"/>
      <c r="D43" s="180" t="s">
        <v>4173</v>
      </c>
      <c r="E43" s="177"/>
      <c r="F43" s="177"/>
      <c r="G43" s="178"/>
      <c r="H43" s="177"/>
      <c r="I43" s="177"/>
      <c r="J43" s="177"/>
      <c r="K43" s="177"/>
      <c r="L43" s="175"/>
      <c r="M43" s="175"/>
      <c r="N43" s="176"/>
    </row>
    <row r="44" spans="1:14" ht="18" x14ac:dyDescent="0.35">
      <c r="A44" s="174"/>
      <c r="B44" s="175"/>
      <c r="C44" s="175"/>
      <c r="D44" s="182" t="s">
        <v>4163</v>
      </c>
      <c r="E44" s="177"/>
      <c r="F44" s="177"/>
      <c r="G44" s="178"/>
      <c r="H44" s="177"/>
      <c r="I44" s="177"/>
      <c r="J44" s="177"/>
      <c r="K44" s="177"/>
      <c r="L44" s="175"/>
      <c r="M44" s="175"/>
      <c r="N44" s="176"/>
    </row>
    <row r="45" spans="1:14" ht="18" x14ac:dyDescent="0.35">
      <c r="A45" s="174"/>
      <c r="B45" s="175"/>
      <c r="C45" s="175"/>
      <c r="D45" s="182" t="s">
        <v>4174</v>
      </c>
      <c r="E45" s="182"/>
      <c r="F45" s="182"/>
      <c r="G45" s="178"/>
      <c r="H45" s="177"/>
      <c r="I45" s="177"/>
      <c r="J45" s="177"/>
      <c r="K45" s="177"/>
      <c r="L45" s="175"/>
      <c r="M45" s="175"/>
      <c r="N45" s="176"/>
    </row>
    <row r="46" spans="1:14" ht="18" x14ac:dyDescent="0.35">
      <c r="A46" s="174"/>
      <c r="B46" s="175"/>
      <c r="C46" s="175"/>
      <c r="D46" s="182" t="s">
        <v>4175</v>
      </c>
      <c r="E46" s="182"/>
      <c r="F46" s="182"/>
      <c r="G46" s="178"/>
      <c r="H46" s="177"/>
      <c r="I46" s="177"/>
      <c r="J46" s="177"/>
      <c r="K46" s="177"/>
      <c r="L46" s="175"/>
      <c r="M46" s="175"/>
      <c r="N46" s="176"/>
    </row>
    <row r="47" spans="1:14" ht="18" x14ac:dyDescent="0.35">
      <c r="A47" s="174"/>
      <c r="B47" s="175"/>
      <c r="C47" s="175"/>
      <c r="D47" s="182" t="s">
        <v>4176</v>
      </c>
      <c r="E47" s="182" t="s">
        <v>4177</v>
      </c>
      <c r="F47" s="177"/>
      <c r="G47" s="177"/>
      <c r="H47" s="178"/>
      <c r="I47" s="177"/>
      <c r="J47" s="177"/>
      <c r="K47" s="177"/>
      <c r="L47" s="175"/>
      <c r="M47" s="175"/>
      <c r="N47" s="176"/>
    </row>
    <row r="48" spans="1:14" ht="18" x14ac:dyDescent="0.35">
      <c r="A48" s="174"/>
      <c r="B48" s="175"/>
      <c r="C48" s="175"/>
      <c r="D48" s="185" t="s">
        <v>4220</v>
      </c>
      <c r="E48" s="186"/>
      <c r="F48" s="186"/>
      <c r="G48" s="187"/>
      <c r="H48" s="186"/>
      <c r="I48" s="186"/>
      <c r="J48" s="186"/>
      <c r="K48" s="177"/>
      <c r="L48" s="175"/>
      <c r="M48" s="175"/>
      <c r="N48" s="176"/>
    </row>
    <row r="49" spans="1:14" ht="18" x14ac:dyDescent="0.35">
      <c r="A49" s="174"/>
      <c r="B49" s="175"/>
      <c r="C49" s="175"/>
      <c r="D49" s="179" t="s">
        <v>4178</v>
      </c>
      <c r="E49" s="186"/>
      <c r="F49" s="186"/>
      <c r="G49" s="187"/>
      <c r="H49" s="186"/>
      <c r="I49" s="186"/>
      <c r="J49" s="186"/>
      <c r="K49" s="177"/>
      <c r="L49" s="175"/>
      <c r="M49" s="175"/>
      <c r="N49" s="176"/>
    </row>
    <row r="50" spans="1:14" ht="18" x14ac:dyDescent="0.35">
      <c r="A50" s="174"/>
      <c r="B50" s="175"/>
      <c r="C50" s="175"/>
      <c r="D50" s="182" t="s">
        <v>4180</v>
      </c>
      <c r="E50" s="177"/>
      <c r="F50" s="177"/>
      <c r="G50" s="178"/>
      <c r="H50" s="177"/>
      <c r="I50" s="177"/>
      <c r="J50" s="177"/>
      <c r="K50" s="177"/>
      <c r="L50" s="175"/>
      <c r="M50" s="175"/>
      <c r="N50" s="176"/>
    </row>
    <row r="51" spans="1:14" ht="18" x14ac:dyDescent="0.35">
      <c r="A51" s="174"/>
      <c r="B51" s="175"/>
      <c r="C51" s="175"/>
      <c r="D51" s="182" t="s">
        <v>4179</v>
      </c>
      <c r="E51" s="177"/>
      <c r="F51" s="177"/>
      <c r="G51" s="178"/>
      <c r="H51" s="177"/>
      <c r="I51" s="177"/>
      <c r="J51" s="177"/>
      <c r="K51" s="177"/>
      <c r="L51" s="175"/>
      <c r="M51" s="175"/>
      <c r="N51" s="176"/>
    </row>
    <row r="52" spans="1:14" ht="18" x14ac:dyDescent="0.35">
      <c r="A52" s="174"/>
      <c r="B52" s="175"/>
      <c r="C52" s="175"/>
      <c r="D52" s="177"/>
      <c r="E52" s="116"/>
      <c r="F52" s="116"/>
      <c r="G52" s="116"/>
      <c r="H52" s="161"/>
      <c r="I52" s="116"/>
      <c r="J52" s="116"/>
      <c r="K52" s="116"/>
      <c r="L52" s="175"/>
      <c r="M52" s="175"/>
      <c r="N52" s="176"/>
    </row>
    <row r="53" spans="1:14" ht="18" x14ac:dyDescent="0.35">
      <c r="A53" s="174"/>
      <c r="B53" s="175"/>
      <c r="C53" s="175"/>
      <c r="D53" s="180" t="s">
        <v>4182</v>
      </c>
      <c r="E53" s="177"/>
      <c r="F53" s="177"/>
      <c r="G53" s="178"/>
      <c r="H53" s="177"/>
      <c r="I53" s="177"/>
      <c r="J53" s="177"/>
      <c r="K53" s="177"/>
      <c r="L53" s="175"/>
      <c r="M53" s="175"/>
      <c r="N53" s="176"/>
    </row>
    <row r="54" spans="1:14" ht="18" x14ac:dyDescent="0.35">
      <c r="A54" s="174"/>
      <c r="B54" s="175"/>
      <c r="C54" s="175"/>
      <c r="D54" s="177" t="s">
        <v>4217</v>
      </c>
      <c r="E54" s="177"/>
      <c r="F54" s="177"/>
      <c r="G54" s="178"/>
      <c r="H54" s="177"/>
      <c r="I54" s="177"/>
      <c r="J54" s="177"/>
      <c r="K54" s="177"/>
      <c r="L54" s="175"/>
      <c r="M54" s="175"/>
      <c r="N54" s="176"/>
    </row>
    <row r="55" spans="1:14" ht="18" x14ac:dyDescent="0.35">
      <c r="A55" s="174"/>
      <c r="B55" s="175"/>
      <c r="C55" s="175"/>
      <c r="D55" s="177" t="s">
        <v>4183</v>
      </c>
      <c r="E55" s="177"/>
      <c r="F55" s="177"/>
      <c r="G55" s="178"/>
      <c r="H55" s="177"/>
      <c r="I55" s="177"/>
      <c r="J55" s="177"/>
      <c r="K55" s="177"/>
      <c r="L55" s="175"/>
      <c r="M55" s="175"/>
      <c r="N55" s="176"/>
    </row>
    <row r="56" spans="1:14" ht="18" x14ac:dyDescent="0.35">
      <c r="A56" s="174"/>
      <c r="B56" s="175"/>
      <c r="C56" s="175"/>
      <c r="D56" s="185" t="s">
        <v>4218</v>
      </c>
      <c r="E56" s="186"/>
      <c r="F56" s="186"/>
      <c r="G56" s="187"/>
      <c r="H56" s="186"/>
      <c r="I56" s="186"/>
      <c r="J56" s="186"/>
      <c r="K56" s="177"/>
      <c r="L56" s="175"/>
      <c r="M56" s="175"/>
      <c r="N56" s="176"/>
    </row>
    <row r="57" spans="1:14" ht="18" x14ac:dyDescent="0.35">
      <c r="A57" s="174"/>
      <c r="B57" s="175"/>
      <c r="C57" s="175"/>
      <c r="D57" s="177"/>
      <c r="E57" s="116"/>
      <c r="F57" s="116"/>
      <c r="G57" s="116"/>
      <c r="H57" s="161"/>
      <c r="I57" s="116"/>
      <c r="J57" s="116"/>
      <c r="K57" s="116"/>
      <c r="L57" s="175"/>
      <c r="M57" s="175"/>
      <c r="N57" s="176"/>
    </row>
    <row r="58" spans="1:14" ht="18" x14ac:dyDescent="0.35">
      <c r="A58" s="189"/>
      <c r="B58" s="190"/>
      <c r="C58" s="190"/>
      <c r="D58" s="191"/>
      <c r="E58" s="192"/>
      <c r="F58" s="192"/>
      <c r="G58" s="192"/>
      <c r="H58" s="193"/>
      <c r="I58" s="192"/>
      <c r="J58" s="192"/>
      <c r="K58" s="192"/>
      <c r="L58" s="190"/>
      <c r="M58" s="190"/>
      <c r="N58" s="194"/>
    </row>
  </sheetData>
  <sheetProtection sheet="1" objects="1" scenarios="1"/>
  <mergeCells count="8">
    <mergeCell ref="D10:K10"/>
    <mergeCell ref="D1:K2"/>
    <mergeCell ref="D4:K4"/>
    <mergeCell ref="D7:K7"/>
    <mergeCell ref="D8:K8"/>
    <mergeCell ref="D9:K9"/>
    <mergeCell ref="D5:K5"/>
    <mergeCell ref="D3:K3"/>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topLeftCell="A13" zoomScale="140" zoomScaleNormal="140" workbookViewId="0">
      <selection activeCell="AR29" sqref="AR29"/>
    </sheetView>
  </sheetViews>
  <sheetFormatPr baseColWidth="10" defaultColWidth="2.6640625" defaultRowHeight="12" customHeight="1" x14ac:dyDescent="0.3"/>
  <cols>
    <col min="49" max="175" width="2.6640625" style="97"/>
  </cols>
  <sheetData>
    <row r="1" spans="1:72" ht="12" customHeight="1" x14ac:dyDescent="0.3">
      <c r="A1" s="378"/>
      <c r="B1" s="378"/>
      <c r="C1" s="378"/>
      <c r="D1" s="379" t="s">
        <v>819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80"/>
      <c r="AO1" s="380"/>
      <c r="AP1" s="380"/>
      <c r="AQ1" s="380"/>
      <c r="AR1" s="380"/>
      <c r="AS1" s="380"/>
      <c r="AT1" s="380"/>
      <c r="AU1" s="380"/>
      <c r="AV1" s="380"/>
    </row>
    <row r="2" spans="1:72"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80"/>
      <c r="AO2" s="380"/>
      <c r="AP2" s="380"/>
      <c r="AQ2" s="380"/>
      <c r="AR2" s="380"/>
      <c r="AS2" s="380"/>
      <c r="AT2" s="380"/>
      <c r="AU2" s="380"/>
      <c r="AV2" s="380"/>
    </row>
    <row r="3" spans="1:72" ht="12" customHeight="1" x14ac:dyDescent="0.3">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80"/>
      <c r="AO3" s="380"/>
      <c r="AP3" s="380"/>
      <c r="AQ3" s="380"/>
      <c r="AR3" s="380"/>
      <c r="AS3" s="380"/>
      <c r="AT3" s="380"/>
      <c r="AU3" s="380"/>
      <c r="AV3" s="380"/>
    </row>
    <row r="10" spans="1:72" ht="12" customHeight="1" x14ac:dyDescent="0.45">
      <c r="BT10" s="135"/>
    </row>
    <row r="15" spans="1:72" ht="12" customHeight="1" x14ac:dyDescent="0.3">
      <c r="N15" s="376" t="s">
        <v>818</v>
      </c>
      <c r="O15" s="377"/>
      <c r="P15" s="377"/>
      <c r="Q15" s="377"/>
      <c r="R15" s="377"/>
      <c r="S15" s="377"/>
      <c r="T15" s="377"/>
      <c r="U15" s="377"/>
      <c r="V15" s="377"/>
      <c r="W15" s="377"/>
      <c r="X15" s="377"/>
      <c r="Y15" s="377"/>
      <c r="Z15" s="377"/>
      <c r="AA15" s="377"/>
      <c r="AB15" s="377"/>
      <c r="AC15" s="377"/>
      <c r="AD15" s="377"/>
      <c r="AE15" s="377"/>
      <c r="AF15" s="377"/>
      <c r="AG15" s="377"/>
      <c r="AH15" s="377"/>
      <c r="AI15" s="377"/>
    </row>
    <row r="16" spans="1:72" ht="12" customHeight="1" x14ac:dyDescent="0.3">
      <c r="N16" s="377"/>
      <c r="O16" s="377"/>
      <c r="P16" s="377"/>
      <c r="Q16" s="377"/>
      <c r="R16" s="377"/>
      <c r="S16" s="377"/>
      <c r="T16" s="377"/>
      <c r="U16" s="377"/>
      <c r="V16" s="377"/>
      <c r="W16" s="377"/>
      <c r="X16" s="377"/>
      <c r="Y16" s="377"/>
      <c r="Z16" s="377"/>
      <c r="AA16" s="377"/>
      <c r="AB16" s="377"/>
      <c r="AC16" s="377"/>
      <c r="AD16" s="377"/>
      <c r="AE16" s="377"/>
      <c r="AF16" s="377"/>
      <c r="AG16" s="377"/>
      <c r="AH16" s="377"/>
      <c r="AI16" s="377"/>
    </row>
    <row r="17" spans="14:35" ht="12" customHeight="1" x14ac:dyDescent="0.3">
      <c r="N17" s="377"/>
      <c r="O17" s="377"/>
      <c r="P17" s="377"/>
      <c r="Q17" s="377"/>
      <c r="R17" s="377"/>
      <c r="S17" s="377"/>
      <c r="T17" s="377"/>
      <c r="U17" s="377"/>
      <c r="V17" s="377"/>
      <c r="W17" s="377"/>
      <c r="X17" s="377"/>
      <c r="Y17" s="377"/>
      <c r="Z17" s="377"/>
      <c r="AA17" s="377"/>
      <c r="AB17" s="377"/>
      <c r="AC17" s="377"/>
      <c r="AD17" s="377"/>
      <c r="AE17" s="377"/>
      <c r="AF17" s="377"/>
      <c r="AG17" s="377"/>
      <c r="AH17" s="377"/>
      <c r="AI17" s="377"/>
    </row>
    <row r="18" spans="14:35" ht="12" customHeight="1" x14ac:dyDescent="0.3">
      <c r="N18" s="377"/>
      <c r="O18" s="377"/>
      <c r="P18" s="377"/>
      <c r="Q18" s="377"/>
      <c r="R18" s="377"/>
      <c r="S18" s="377"/>
      <c r="T18" s="377"/>
      <c r="U18" s="377"/>
      <c r="V18" s="377"/>
      <c r="W18" s="377"/>
      <c r="X18" s="377"/>
      <c r="Y18" s="377"/>
      <c r="Z18" s="377"/>
      <c r="AA18" s="377"/>
      <c r="AB18" s="377"/>
      <c r="AC18" s="377"/>
      <c r="AD18" s="377"/>
      <c r="AE18" s="377"/>
      <c r="AF18" s="377"/>
      <c r="AG18" s="377"/>
      <c r="AH18" s="377"/>
      <c r="AI18" s="377"/>
    </row>
    <row r="19" spans="14:35" ht="12" customHeight="1" x14ac:dyDescent="0.3">
      <c r="N19" s="377"/>
      <c r="O19" s="377"/>
      <c r="P19" s="377"/>
      <c r="Q19" s="377"/>
      <c r="R19" s="377"/>
      <c r="S19" s="377"/>
      <c r="T19" s="377"/>
      <c r="U19" s="377"/>
      <c r="V19" s="377"/>
      <c r="W19" s="377"/>
      <c r="X19" s="377"/>
      <c r="Y19" s="377"/>
      <c r="Z19" s="377"/>
      <c r="AA19" s="377"/>
      <c r="AB19" s="377"/>
      <c r="AC19" s="377"/>
      <c r="AD19" s="377"/>
      <c r="AE19" s="377"/>
      <c r="AF19" s="377"/>
      <c r="AG19" s="377"/>
      <c r="AH19" s="377"/>
      <c r="AI19" s="377"/>
    </row>
    <row r="20" spans="14:35" ht="12" customHeight="1" x14ac:dyDescent="0.3">
      <c r="N20" s="377"/>
      <c r="O20" s="377"/>
      <c r="P20" s="377"/>
      <c r="Q20" s="377"/>
      <c r="R20" s="377"/>
      <c r="S20" s="377"/>
      <c r="T20" s="377"/>
      <c r="U20" s="377"/>
      <c r="V20" s="377"/>
      <c r="W20" s="377"/>
      <c r="X20" s="377"/>
      <c r="Y20" s="377"/>
      <c r="Z20" s="377"/>
      <c r="AA20" s="377"/>
      <c r="AB20" s="377"/>
      <c r="AC20" s="377"/>
      <c r="AD20" s="377"/>
      <c r="AE20" s="377"/>
      <c r="AF20" s="377"/>
      <c r="AG20" s="377"/>
      <c r="AH20" s="377"/>
      <c r="AI20" s="377"/>
    </row>
    <row r="21" spans="14:35" ht="12" customHeight="1" x14ac:dyDescent="0.3">
      <c r="N21" s="377"/>
      <c r="O21" s="377"/>
      <c r="P21" s="377"/>
      <c r="Q21" s="377"/>
      <c r="R21" s="377"/>
      <c r="S21" s="377"/>
      <c r="T21" s="377"/>
      <c r="U21" s="377"/>
      <c r="V21" s="377"/>
      <c r="W21" s="377"/>
      <c r="X21" s="377"/>
      <c r="Y21" s="377"/>
      <c r="Z21" s="377"/>
      <c r="AA21" s="377"/>
      <c r="AB21" s="377"/>
      <c r="AC21" s="377"/>
      <c r="AD21" s="377"/>
      <c r="AE21" s="377"/>
      <c r="AF21" s="377"/>
      <c r="AG21" s="377"/>
      <c r="AH21" s="377"/>
      <c r="AI21" s="377"/>
    </row>
    <row r="22" spans="14:35" ht="12" customHeight="1" x14ac:dyDescent="0.3">
      <c r="N22" s="377"/>
      <c r="O22" s="377"/>
      <c r="P22" s="377"/>
      <c r="Q22" s="377"/>
      <c r="R22" s="377"/>
      <c r="S22" s="377"/>
      <c r="T22" s="377"/>
      <c r="U22" s="377"/>
      <c r="V22" s="377"/>
      <c r="W22" s="377"/>
      <c r="X22" s="377"/>
      <c r="Y22" s="377"/>
      <c r="Z22" s="377"/>
      <c r="AA22" s="377"/>
      <c r="AB22" s="377"/>
      <c r="AC22" s="377"/>
      <c r="AD22" s="377"/>
      <c r="AE22" s="377"/>
      <c r="AF22" s="377"/>
      <c r="AG22" s="377"/>
      <c r="AH22" s="377"/>
      <c r="AI22" s="377"/>
    </row>
    <row r="23" spans="14:35" ht="12" customHeight="1" x14ac:dyDescent="0.3">
      <c r="N23" s="377"/>
      <c r="O23" s="377"/>
      <c r="P23" s="377"/>
      <c r="Q23" s="377"/>
      <c r="R23" s="377"/>
      <c r="S23" s="377"/>
      <c r="T23" s="377"/>
      <c r="U23" s="377"/>
      <c r="V23" s="377"/>
      <c r="W23" s="377"/>
      <c r="X23" s="377"/>
      <c r="Y23" s="377"/>
      <c r="Z23" s="377"/>
      <c r="AA23" s="377"/>
      <c r="AB23" s="377"/>
      <c r="AC23" s="377"/>
      <c r="AD23" s="377"/>
      <c r="AE23" s="377"/>
      <c r="AF23" s="377"/>
      <c r="AG23" s="377"/>
      <c r="AH23" s="377"/>
      <c r="AI23" s="377"/>
    </row>
    <row r="24" spans="14:35" ht="12" customHeight="1" x14ac:dyDescent="0.3">
      <c r="N24" s="377"/>
      <c r="O24" s="377"/>
      <c r="P24" s="377"/>
      <c r="Q24" s="377"/>
      <c r="R24" s="377"/>
      <c r="S24" s="377"/>
      <c r="T24" s="377"/>
      <c r="U24" s="377"/>
      <c r="V24" s="377"/>
      <c r="W24" s="377"/>
      <c r="X24" s="377"/>
      <c r="Y24" s="377"/>
      <c r="Z24" s="377"/>
      <c r="AA24" s="377"/>
      <c r="AB24" s="377"/>
      <c r="AC24" s="377"/>
      <c r="AD24" s="377"/>
      <c r="AE24" s="377"/>
      <c r="AF24" s="377"/>
      <c r="AG24" s="377"/>
      <c r="AH24" s="377"/>
      <c r="AI24" s="377"/>
    </row>
    <row r="40" spans="1:48" ht="12" customHeight="1" x14ac:dyDescent="0.3">
      <c r="A40" s="375"/>
      <c r="B40" s="375"/>
      <c r="C40" s="375"/>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N40" s="375"/>
      <c r="AO40" s="375"/>
      <c r="AP40" s="375"/>
      <c r="AQ40" s="375"/>
      <c r="AR40" s="375"/>
      <c r="AS40" s="375"/>
      <c r="AT40" s="375"/>
      <c r="AU40" s="375"/>
      <c r="AV40" s="375"/>
    </row>
    <row r="42" spans="1:48" ht="12" customHeight="1" x14ac:dyDescent="0.3">
      <c r="A42" s="97"/>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row>
    <row r="43" spans="1:48" ht="12" customHeight="1" x14ac:dyDescent="0.3">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row>
    <row r="44" spans="1:48" ht="12" customHeight="1" x14ac:dyDescent="0.3">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row>
    <row r="45" spans="1:48" ht="12" customHeight="1" x14ac:dyDescent="0.3">
      <c r="A45" s="97"/>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row>
    <row r="46" spans="1:48" ht="12" customHeight="1" x14ac:dyDescent="0.3">
      <c r="A46" s="9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row>
    <row r="47" spans="1:48" ht="12" customHeight="1" x14ac:dyDescent="0.3">
      <c r="A47" s="97"/>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row>
    <row r="48" spans="1:48" ht="12" customHeight="1" x14ac:dyDescent="0.3">
      <c r="A48" s="97"/>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row>
    <row r="49" spans="1:48" ht="12" customHeight="1" x14ac:dyDescent="0.3">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row>
    <row r="50" spans="1:48" ht="12" customHeight="1" x14ac:dyDescent="0.3">
      <c r="A50" s="97"/>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row>
    <row r="51" spans="1:48" ht="12" customHeight="1" x14ac:dyDescent="0.3">
      <c r="A51" s="97"/>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row>
    <row r="52" spans="1:48" ht="12" customHeight="1" x14ac:dyDescent="0.3">
      <c r="A52" s="97"/>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row>
    <row r="53" spans="1:48" ht="12" customHeight="1" x14ac:dyDescent="0.3">
      <c r="A53" s="97"/>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row>
    <row r="54" spans="1:48" ht="12" customHeight="1" x14ac:dyDescent="0.3">
      <c r="A54" s="97"/>
      <c r="B54" s="97"/>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row>
    <row r="55" spans="1:48" ht="12" customHeight="1" x14ac:dyDescent="0.3">
      <c r="A55" s="97"/>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row>
    <row r="56" spans="1:48" ht="12" customHeight="1" x14ac:dyDescent="0.3">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1:48" ht="12" customHeight="1" x14ac:dyDescent="0.3">
      <c r="A57" s="97"/>
      <c r="B57" s="97"/>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row>
    <row r="58" spans="1:48" ht="12" customHeight="1" x14ac:dyDescent="0.3">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row>
    <row r="59" spans="1:48" ht="12" customHeight="1" x14ac:dyDescent="0.3">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row>
    <row r="60" spans="1:48" ht="12" customHeight="1" x14ac:dyDescent="0.3">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row>
    <row r="61" spans="1:48" ht="12" customHeight="1" x14ac:dyDescent="0.3">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row>
    <row r="62" spans="1:48" ht="12" customHeight="1" x14ac:dyDescent="0.3">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row>
    <row r="63" spans="1:48" ht="12" customHeight="1" x14ac:dyDescent="0.3">
      <c r="A63" s="97"/>
      <c r="B63" s="97"/>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row>
    <row r="64" spans="1:48" ht="12" customHeight="1" x14ac:dyDescent="0.3">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row>
    <row r="65" spans="1:48" ht="12" customHeight="1" x14ac:dyDescent="0.3">
      <c r="A65" s="97"/>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row>
    <row r="66" spans="1:48" ht="12" customHeight="1" x14ac:dyDescent="0.3">
      <c r="A66" s="9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row>
    <row r="67" spans="1:48" ht="12" customHeight="1" x14ac:dyDescent="0.3">
      <c r="A67" s="97"/>
      <c r="B67" s="97"/>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row>
    <row r="68" spans="1:48" ht="12" customHeight="1" x14ac:dyDescent="0.3">
      <c r="A68" s="97"/>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row>
    <row r="69" spans="1:48" ht="12" customHeight="1" x14ac:dyDescent="0.3">
      <c r="A69" s="97"/>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row>
    <row r="70" spans="1:48" ht="12" customHeight="1" x14ac:dyDescent="0.3">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row>
    <row r="71" spans="1:48" ht="12" customHeight="1" x14ac:dyDescent="0.3">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row>
    <row r="72" spans="1:48" ht="12" customHeight="1" x14ac:dyDescent="0.3">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row>
    <row r="73" spans="1:48" ht="12" customHeight="1" x14ac:dyDescent="0.3">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row>
    <row r="74" spans="1:48" ht="12" customHeight="1" x14ac:dyDescent="0.3">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row>
    <row r="75" spans="1:48" ht="12" customHeight="1" x14ac:dyDescent="0.3">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row>
    <row r="76" spans="1:48" ht="12" customHeight="1" x14ac:dyDescent="0.3">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row>
    <row r="77" spans="1:48" ht="12" customHeight="1" x14ac:dyDescent="0.3">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row>
    <row r="78" spans="1:48" ht="12" customHeight="1" x14ac:dyDescent="0.3">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row>
    <row r="79" spans="1:48" ht="12" customHeight="1" x14ac:dyDescent="0.3">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row>
    <row r="80" spans="1:48" ht="12" customHeight="1" x14ac:dyDescent="0.3">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row>
    <row r="81" spans="1:48" ht="12" customHeight="1" x14ac:dyDescent="0.3">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row>
    <row r="82" spans="1:48" ht="12" customHeight="1" x14ac:dyDescent="0.3">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row>
    <row r="83" spans="1:48" ht="12" customHeight="1" x14ac:dyDescent="0.3">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row>
    <row r="84" spans="1:48" ht="12" customHeight="1" x14ac:dyDescent="0.3">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row>
    <row r="85" spans="1:48" ht="12" customHeight="1" x14ac:dyDescent="0.3">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row>
    <row r="86" spans="1:48" ht="12" customHeight="1" x14ac:dyDescent="0.3">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row>
    <row r="87" spans="1:48" ht="12" customHeight="1" x14ac:dyDescent="0.3">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row>
    <row r="88" spans="1:48" ht="12" customHeight="1" x14ac:dyDescent="0.3">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row>
    <row r="89" spans="1:48" ht="12" customHeight="1" x14ac:dyDescent="0.3">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row>
    <row r="90" spans="1:48" ht="12" customHeight="1" x14ac:dyDescent="0.3">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row>
    <row r="91" spans="1:48" ht="12" customHeight="1" x14ac:dyDescent="0.3">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row>
    <row r="92" spans="1:48" ht="12" customHeight="1" x14ac:dyDescent="0.3">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row>
    <row r="93" spans="1:48" ht="12" customHeight="1" x14ac:dyDescent="0.3">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row>
    <row r="94" spans="1:48" ht="12" customHeight="1" x14ac:dyDescent="0.3">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row>
    <row r="95" spans="1:48" ht="12" customHeight="1" x14ac:dyDescent="0.3">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row>
    <row r="96" spans="1:48" ht="12" customHeight="1" x14ac:dyDescent="0.3">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row>
    <row r="97" spans="1:48" ht="12" customHeight="1" x14ac:dyDescent="0.3">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row>
    <row r="98" spans="1:48" ht="12" customHeight="1" x14ac:dyDescent="0.3">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row>
    <row r="99" spans="1:48" ht="12" customHeight="1" x14ac:dyDescent="0.3">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row>
    <row r="100" spans="1:48" ht="12" customHeight="1" x14ac:dyDescent="0.3">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row>
    <row r="101" spans="1:48" ht="12" customHeight="1" x14ac:dyDescent="0.3">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row>
    <row r="102" spans="1:48" ht="12" customHeight="1" x14ac:dyDescent="0.3">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row>
    <row r="103" spans="1:48" ht="12" customHeight="1" x14ac:dyDescent="0.3">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row>
    <row r="104" spans="1:48" ht="12" customHeight="1" x14ac:dyDescent="0.3">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row>
    <row r="105" spans="1:48" ht="12" customHeight="1" x14ac:dyDescent="0.3">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row>
    <row r="106" spans="1:48" ht="12" customHeight="1" x14ac:dyDescent="0.3">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row>
    <row r="107" spans="1:48" ht="12" customHeight="1" x14ac:dyDescent="0.3">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row>
    <row r="108" spans="1:48" ht="12" customHeight="1" x14ac:dyDescent="0.3">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row>
    <row r="109" spans="1:48" ht="12" customHeight="1" x14ac:dyDescent="0.3">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row>
    <row r="110" spans="1:48" ht="12" customHeight="1" x14ac:dyDescent="0.3">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row>
    <row r="111" spans="1:48" ht="12" customHeight="1" x14ac:dyDescent="0.3">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row>
    <row r="112" spans="1:48" ht="12" customHeight="1" x14ac:dyDescent="0.3">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row>
    <row r="113" spans="1:48" ht="12" customHeight="1" x14ac:dyDescent="0.3">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row>
    <row r="114" spans="1:48" ht="12" customHeight="1" x14ac:dyDescent="0.3">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row>
    <row r="115" spans="1:48" ht="12" customHeight="1" x14ac:dyDescent="0.3">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row>
    <row r="116" spans="1:48" ht="12" customHeight="1" x14ac:dyDescent="0.3">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row>
    <row r="117" spans="1:48" ht="12" customHeight="1" x14ac:dyDescent="0.3">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row>
    <row r="118" spans="1:48" ht="12" customHeight="1" x14ac:dyDescent="0.3">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row>
    <row r="119" spans="1:48" ht="12" customHeight="1" x14ac:dyDescent="0.3">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row>
    <row r="120" spans="1:48" ht="12" customHeight="1" x14ac:dyDescent="0.3">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row>
    <row r="121" spans="1:48" ht="12" customHeight="1" x14ac:dyDescent="0.3">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row>
    <row r="122" spans="1:48" ht="12" customHeight="1" x14ac:dyDescent="0.3">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row>
    <row r="123" spans="1:48" ht="12" customHeight="1" x14ac:dyDescent="0.3">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row>
    <row r="124" spans="1:48" ht="12" customHeight="1" x14ac:dyDescent="0.3">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row>
    <row r="125" spans="1:48" ht="12" customHeight="1" x14ac:dyDescent="0.3">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row>
    <row r="126" spans="1:48" ht="12" customHeight="1" x14ac:dyDescent="0.3">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row>
    <row r="127" spans="1:48" ht="12" customHeight="1" x14ac:dyDescent="0.3">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row>
    <row r="128" spans="1:48" ht="12" customHeight="1" x14ac:dyDescent="0.3">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row>
    <row r="129" spans="1:48" ht="12" customHeight="1" x14ac:dyDescent="0.3">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row>
    <row r="130" spans="1:48" ht="12" customHeight="1" x14ac:dyDescent="0.3">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row>
    <row r="131" spans="1:48" ht="12" customHeight="1" x14ac:dyDescent="0.3">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row>
    <row r="132" spans="1:48" ht="12" customHeight="1" x14ac:dyDescent="0.3">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row>
    <row r="133" spans="1:48" ht="12" customHeight="1" x14ac:dyDescent="0.3">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row>
    <row r="134" spans="1:48" ht="12" customHeight="1" x14ac:dyDescent="0.3">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row>
    <row r="135" spans="1:48" ht="12" customHeight="1" x14ac:dyDescent="0.3">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row>
    <row r="136" spans="1:48" ht="12" customHeight="1" x14ac:dyDescent="0.3">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row>
    <row r="137" spans="1:48" ht="12" customHeight="1" x14ac:dyDescent="0.3">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row>
  </sheetData>
  <sheetProtection sheet="1" objects="1" scenarios="1"/>
  <mergeCells count="5">
    <mergeCell ref="A40:AV40"/>
    <mergeCell ref="N15:AI24"/>
    <mergeCell ref="A1:C3"/>
    <mergeCell ref="D1:AM3"/>
    <mergeCell ref="AN1:AV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S134"/>
  <sheetViews>
    <sheetView showGridLines="0" showRowColHeaders="0" zoomScaleNormal="100" workbookViewId="0">
      <pane ySplit="3" topLeftCell="A43" activePane="bottomLeft" state="frozen"/>
      <selection pane="bottomLeft" sqref="A1:AV80"/>
    </sheetView>
  </sheetViews>
  <sheetFormatPr baseColWidth="10" defaultColWidth="2.6640625" defaultRowHeight="12" customHeight="1" x14ac:dyDescent="0.3"/>
  <cols>
    <col min="49" max="175" width="2.6640625" style="97"/>
  </cols>
  <sheetData>
    <row r="1" spans="1:48"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416" t="s">
        <v>246</v>
      </c>
      <c r="AO1" s="417"/>
      <c r="AP1" s="417"/>
      <c r="AQ1" s="417"/>
      <c r="AR1" s="417"/>
      <c r="AS1" s="417"/>
      <c r="AT1" s="417"/>
      <c r="AU1" s="417"/>
      <c r="AV1" s="418"/>
    </row>
    <row r="2" spans="1:48"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419"/>
      <c r="AO2" s="420"/>
      <c r="AP2" s="420"/>
      <c r="AQ2" s="420"/>
      <c r="AR2" s="420"/>
      <c r="AS2" s="420"/>
      <c r="AT2" s="420"/>
      <c r="AU2" s="420"/>
      <c r="AV2" s="421"/>
    </row>
    <row r="3" spans="1:48"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422"/>
      <c r="AO3" s="423"/>
      <c r="AP3" s="423"/>
      <c r="AQ3" s="423"/>
      <c r="AR3" s="423"/>
      <c r="AS3" s="423"/>
      <c r="AT3" s="423"/>
      <c r="AU3" s="423"/>
      <c r="AV3" s="424"/>
    </row>
    <row r="4" spans="1:48" ht="12" customHeight="1" thickTop="1" thickBot="1" x14ac:dyDescent="0.35"/>
    <row r="5" spans="1:48" ht="12" customHeight="1" x14ac:dyDescent="0.3">
      <c r="B5" s="379" t="s">
        <v>804</v>
      </c>
      <c r="C5" s="379"/>
      <c r="D5" s="379"/>
      <c r="E5" s="379"/>
      <c r="F5" s="379"/>
      <c r="G5" s="379"/>
      <c r="H5" s="379"/>
      <c r="I5" s="379"/>
      <c r="J5" s="457">
        <v>2019</v>
      </c>
      <c r="K5" s="458"/>
      <c r="L5" s="458"/>
      <c r="M5" s="458"/>
      <c r="N5" s="459"/>
    </row>
    <row r="6" spans="1:48" ht="12" customHeight="1" thickBot="1" x14ac:dyDescent="0.35">
      <c r="B6" s="379"/>
      <c r="C6" s="379"/>
      <c r="D6" s="379"/>
      <c r="E6" s="379"/>
      <c r="F6" s="379"/>
      <c r="G6" s="379"/>
      <c r="H6" s="379"/>
      <c r="I6" s="379"/>
      <c r="J6" s="460"/>
      <c r="K6" s="461"/>
      <c r="L6" s="461"/>
      <c r="M6" s="461"/>
      <c r="N6" s="462"/>
    </row>
    <row r="7" spans="1:48" ht="12" customHeight="1" x14ac:dyDescent="0.3">
      <c r="A7" s="390" t="s">
        <v>165</v>
      </c>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row>
    <row r="8" spans="1:48" ht="12" customHeight="1" x14ac:dyDescent="0.3">
      <c r="A8" s="390"/>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row>
    <row r="9" spans="1:48" ht="12" customHeight="1" thickBot="1" x14ac:dyDescent="0.35">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row>
    <row r="10" spans="1:48" ht="12" customHeight="1" x14ac:dyDescent="0.3">
      <c r="B10" s="440"/>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2"/>
    </row>
    <row r="11" spans="1:48" ht="12" customHeight="1" x14ac:dyDescent="0.3">
      <c r="B11" s="443"/>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5"/>
    </row>
    <row r="12" spans="1:48" ht="12" customHeight="1" x14ac:dyDescent="0.3">
      <c r="B12" s="443"/>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5"/>
    </row>
    <row r="13" spans="1:48" ht="12" customHeight="1" x14ac:dyDescent="0.3">
      <c r="B13" s="443"/>
      <c r="C13" s="444"/>
      <c r="D13" s="444"/>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5"/>
    </row>
    <row r="14" spans="1:48" ht="12" customHeight="1" thickBot="1" x14ac:dyDescent="0.35">
      <c r="B14" s="446"/>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8"/>
    </row>
    <row r="16" spans="1:48" ht="12" customHeight="1" thickBot="1" x14ac:dyDescent="0.35"/>
    <row r="17" spans="4:48" ht="12" customHeight="1" x14ac:dyDescent="0.3">
      <c r="D17" s="379" t="s">
        <v>802</v>
      </c>
      <c r="E17" s="379"/>
      <c r="F17" s="379"/>
      <c r="G17" s="379"/>
      <c r="H17" s="379"/>
      <c r="I17" s="379"/>
      <c r="J17" s="379"/>
      <c r="K17" s="463"/>
      <c r="L17" s="449" t="s">
        <v>166</v>
      </c>
      <c r="M17" s="450"/>
      <c r="N17" s="450"/>
      <c r="O17" s="450"/>
      <c r="P17" s="450"/>
      <c r="Q17" s="450"/>
      <c r="R17" s="381"/>
      <c r="S17" s="382"/>
      <c r="T17" s="382"/>
      <c r="U17" s="382"/>
      <c r="V17" s="383"/>
      <c r="W17" s="77"/>
      <c r="X17" s="77"/>
      <c r="Y17" s="449" t="s">
        <v>167</v>
      </c>
      <c r="Z17" s="450"/>
      <c r="AA17" s="450"/>
      <c r="AB17" s="450"/>
      <c r="AC17" s="450"/>
      <c r="AD17" s="450"/>
      <c r="AE17" s="381"/>
      <c r="AF17" s="382"/>
      <c r="AG17" s="382"/>
      <c r="AH17" s="382"/>
      <c r="AI17" s="383"/>
      <c r="AJ17" s="77"/>
      <c r="AK17" s="449" t="s">
        <v>803</v>
      </c>
      <c r="AL17" s="450"/>
      <c r="AM17" s="450"/>
      <c r="AN17" s="450"/>
      <c r="AO17" s="450"/>
      <c r="AP17" s="450"/>
      <c r="AQ17" s="453">
        <f>YEAR(AE17)-YEAR(R17)+1</f>
        <v>1</v>
      </c>
      <c r="AR17" s="453"/>
      <c r="AS17" s="453"/>
      <c r="AT17" s="453"/>
      <c r="AU17" s="454"/>
    </row>
    <row r="18" spans="4:48" ht="12" customHeight="1" thickBot="1" x14ac:dyDescent="0.35">
      <c r="D18" s="379"/>
      <c r="E18" s="379"/>
      <c r="F18" s="379"/>
      <c r="G18" s="379"/>
      <c r="H18" s="379"/>
      <c r="I18" s="379"/>
      <c r="J18" s="379"/>
      <c r="K18" s="463"/>
      <c r="L18" s="451"/>
      <c r="M18" s="452"/>
      <c r="N18" s="452"/>
      <c r="O18" s="452"/>
      <c r="P18" s="452"/>
      <c r="Q18" s="452"/>
      <c r="R18" s="384"/>
      <c r="S18" s="384"/>
      <c r="T18" s="384"/>
      <c r="U18" s="384"/>
      <c r="V18" s="385"/>
      <c r="W18" s="77"/>
      <c r="X18" s="77"/>
      <c r="Y18" s="451"/>
      <c r="Z18" s="452"/>
      <c r="AA18" s="452"/>
      <c r="AB18" s="452"/>
      <c r="AC18" s="452"/>
      <c r="AD18" s="452"/>
      <c r="AE18" s="384"/>
      <c r="AF18" s="384"/>
      <c r="AG18" s="384"/>
      <c r="AH18" s="384"/>
      <c r="AI18" s="385"/>
      <c r="AJ18" s="77"/>
      <c r="AK18" s="451"/>
      <c r="AL18" s="452"/>
      <c r="AM18" s="452"/>
      <c r="AN18" s="452"/>
      <c r="AO18" s="452"/>
      <c r="AP18" s="452"/>
      <c r="AQ18" s="455"/>
      <c r="AR18" s="455"/>
      <c r="AS18" s="455"/>
      <c r="AT18" s="455"/>
      <c r="AU18" s="456"/>
    </row>
    <row r="20" spans="4:48" ht="12" customHeight="1" x14ac:dyDescent="0.3">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c r="AG20" s="438"/>
      <c r="AH20" s="438"/>
      <c r="AI20" s="438"/>
      <c r="AJ20" s="438"/>
      <c r="AK20" s="438"/>
      <c r="AL20" s="438"/>
      <c r="AM20" s="438"/>
      <c r="AN20" s="438"/>
      <c r="AO20" s="438"/>
      <c r="AP20" s="438"/>
      <c r="AQ20" s="439">
        <f>AQ17</f>
        <v>1</v>
      </c>
      <c r="AR20" s="439"/>
      <c r="AS20" s="439"/>
      <c r="AT20" s="439"/>
      <c r="AU20" s="439"/>
    </row>
    <row r="21" spans="4:48" ht="12" customHeight="1" x14ac:dyDescent="0.3">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9"/>
      <c r="AR21" s="439"/>
      <c r="AS21" s="439"/>
      <c r="AT21" s="439"/>
      <c r="AU21" s="439"/>
    </row>
    <row r="22" spans="4:48" ht="12" customHeight="1" x14ac:dyDescent="0.3">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row>
    <row r="23" spans="4:48" ht="12" customHeight="1" x14ac:dyDescent="0.3">
      <c r="Q23" s="77"/>
      <c r="R23" s="77"/>
      <c r="S23" s="77"/>
      <c r="T23" s="77"/>
      <c r="U23" s="77"/>
      <c r="V23" s="77"/>
      <c r="W23" s="78"/>
      <c r="X23" s="78"/>
      <c r="Y23" s="78"/>
      <c r="Z23" s="78"/>
      <c r="AA23" s="78"/>
    </row>
    <row r="24" spans="4:48" ht="12" customHeight="1" x14ac:dyDescent="0.3">
      <c r="D24" s="379" t="s">
        <v>168</v>
      </c>
      <c r="E24" s="379"/>
      <c r="F24" s="379"/>
      <c r="G24" s="379"/>
      <c r="H24" s="379"/>
      <c r="I24" s="379"/>
      <c r="J24" s="379"/>
      <c r="Q24" s="77"/>
      <c r="R24" s="77"/>
      <c r="S24" s="77"/>
      <c r="T24" s="77"/>
      <c r="U24" s="77"/>
      <c r="V24" s="77"/>
      <c r="W24" s="78"/>
      <c r="X24" s="78"/>
      <c r="Y24" s="78"/>
      <c r="Z24" s="78"/>
      <c r="AA24" s="78"/>
    </row>
    <row r="25" spans="4:48" ht="12" customHeight="1" thickBot="1" x14ac:dyDescent="0.35">
      <c r="D25" s="379"/>
      <c r="E25" s="379"/>
      <c r="F25" s="379"/>
      <c r="G25" s="379"/>
      <c r="H25" s="379"/>
      <c r="I25" s="379"/>
      <c r="J25" s="379"/>
    </row>
    <row r="26" spans="4:48" ht="12" customHeight="1" x14ac:dyDescent="0.3">
      <c r="D26" s="386" t="s">
        <v>169</v>
      </c>
      <c r="E26" s="387"/>
      <c r="F26" s="387"/>
      <c r="G26" s="387"/>
      <c r="H26" s="387"/>
      <c r="I26" s="387"/>
      <c r="J26" s="387"/>
      <c r="K26" s="387"/>
      <c r="L26" s="387"/>
      <c r="M26" s="387"/>
      <c r="N26" s="392"/>
      <c r="O26" s="392"/>
      <c r="P26" s="392"/>
      <c r="Q26" s="392"/>
      <c r="R26" s="392"/>
      <c r="S26" s="392"/>
      <c r="T26" s="392"/>
      <c r="U26" s="392"/>
      <c r="V26" s="392"/>
      <c r="W26" s="392"/>
      <c r="X26" s="392"/>
      <c r="Y26" s="392"/>
      <c r="Z26" s="392"/>
      <c r="AA26" s="392"/>
      <c r="AB26" s="393"/>
      <c r="AD26" s="386" t="s">
        <v>173</v>
      </c>
      <c r="AE26" s="387"/>
      <c r="AF26" s="387"/>
      <c r="AG26" s="387"/>
      <c r="AH26" s="387"/>
      <c r="AI26" s="387"/>
      <c r="AJ26" s="387"/>
      <c r="AK26" s="387"/>
      <c r="AL26" s="387"/>
      <c r="AM26" s="387"/>
      <c r="AN26" s="404"/>
      <c r="AO26" s="405"/>
      <c r="AP26" s="405"/>
      <c r="AQ26" s="405"/>
      <c r="AR26" s="405"/>
      <c r="AS26" s="405"/>
      <c r="AT26" s="405"/>
      <c r="AU26" s="405"/>
      <c r="AV26" s="406"/>
    </row>
    <row r="27" spans="4:48" ht="12" customHeight="1" thickBot="1" x14ac:dyDescent="0.35">
      <c r="D27" s="388"/>
      <c r="E27" s="389"/>
      <c r="F27" s="389"/>
      <c r="G27" s="389"/>
      <c r="H27" s="389"/>
      <c r="I27" s="389"/>
      <c r="J27" s="389"/>
      <c r="K27" s="389"/>
      <c r="L27" s="389"/>
      <c r="M27" s="389"/>
      <c r="N27" s="394"/>
      <c r="O27" s="394"/>
      <c r="P27" s="394"/>
      <c r="Q27" s="394"/>
      <c r="R27" s="394"/>
      <c r="S27" s="394"/>
      <c r="T27" s="394"/>
      <c r="U27" s="394"/>
      <c r="V27" s="394"/>
      <c r="W27" s="394"/>
      <c r="X27" s="394"/>
      <c r="Y27" s="394"/>
      <c r="Z27" s="394"/>
      <c r="AA27" s="394"/>
      <c r="AB27" s="395"/>
      <c r="AD27" s="388"/>
      <c r="AE27" s="389"/>
      <c r="AF27" s="389"/>
      <c r="AG27" s="389"/>
      <c r="AH27" s="389"/>
      <c r="AI27" s="389"/>
      <c r="AJ27" s="389"/>
      <c r="AK27" s="389"/>
      <c r="AL27" s="389"/>
      <c r="AM27" s="389"/>
      <c r="AN27" s="407"/>
      <c r="AO27" s="408"/>
      <c r="AP27" s="408"/>
      <c r="AQ27" s="408"/>
      <c r="AR27" s="408"/>
      <c r="AS27" s="408"/>
      <c r="AT27" s="408"/>
      <c r="AU27" s="408"/>
      <c r="AV27" s="409"/>
    </row>
    <row r="28" spans="4:48" ht="12" customHeight="1" thickBot="1" x14ac:dyDescent="0.35">
      <c r="N28" s="108"/>
      <c r="O28" s="108"/>
      <c r="P28" s="108"/>
      <c r="Q28" s="108"/>
      <c r="R28" s="108"/>
      <c r="S28" s="108"/>
      <c r="T28" s="108"/>
      <c r="U28" s="108"/>
      <c r="V28" s="108"/>
      <c r="W28" s="108"/>
      <c r="X28" s="108"/>
      <c r="Y28" s="108"/>
      <c r="Z28" s="108"/>
      <c r="AA28" s="108"/>
      <c r="AB28" s="108"/>
      <c r="AN28" s="108"/>
      <c r="AO28" s="108"/>
      <c r="AP28" s="108"/>
      <c r="AQ28" s="108"/>
      <c r="AR28" s="108"/>
      <c r="AS28" s="108"/>
      <c r="AT28" s="108"/>
      <c r="AU28" s="108"/>
      <c r="AV28" s="108"/>
    </row>
    <row r="29" spans="4:48" ht="12" customHeight="1" x14ac:dyDescent="0.3">
      <c r="D29" s="386" t="s">
        <v>170</v>
      </c>
      <c r="E29" s="387"/>
      <c r="F29" s="387"/>
      <c r="G29" s="387"/>
      <c r="H29" s="387"/>
      <c r="I29" s="387"/>
      <c r="J29" s="387"/>
      <c r="K29" s="387"/>
      <c r="L29" s="387"/>
      <c r="M29" s="387"/>
      <c r="N29" s="392"/>
      <c r="O29" s="392"/>
      <c r="P29" s="392"/>
      <c r="Q29" s="392"/>
      <c r="R29" s="392"/>
      <c r="S29" s="392"/>
      <c r="T29" s="392"/>
      <c r="U29" s="392"/>
      <c r="V29" s="392"/>
      <c r="W29" s="392"/>
      <c r="X29" s="392"/>
      <c r="Y29" s="392"/>
      <c r="Z29" s="392"/>
      <c r="AA29" s="392"/>
      <c r="AB29" s="393"/>
      <c r="AD29" s="386" t="s">
        <v>174</v>
      </c>
      <c r="AE29" s="387"/>
      <c r="AF29" s="387"/>
      <c r="AG29" s="387"/>
      <c r="AH29" s="387"/>
      <c r="AI29" s="387"/>
      <c r="AJ29" s="387"/>
      <c r="AK29" s="387"/>
      <c r="AL29" s="387"/>
      <c r="AM29" s="387"/>
      <c r="AN29" s="404"/>
      <c r="AO29" s="405"/>
      <c r="AP29" s="405"/>
      <c r="AQ29" s="405"/>
      <c r="AR29" s="405"/>
      <c r="AS29" s="405"/>
      <c r="AT29" s="405"/>
      <c r="AU29" s="405"/>
      <c r="AV29" s="406"/>
    </row>
    <row r="30" spans="4:48" ht="12" customHeight="1" thickBot="1" x14ac:dyDescent="0.35">
      <c r="D30" s="388"/>
      <c r="E30" s="389"/>
      <c r="F30" s="389"/>
      <c r="G30" s="389"/>
      <c r="H30" s="389"/>
      <c r="I30" s="389"/>
      <c r="J30" s="389"/>
      <c r="K30" s="389"/>
      <c r="L30" s="389"/>
      <c r="M30" s="389"/>
      <c r="N30" s="394"/>
      <c r="O30" s="394"/>
      <c r="P30" s="394"/>
      <c r="Q30" s="394"/>
      <c r="R30" s="394"/>
      <c r="S30" s="394"/>
      <c r="T30" s="394"/>
      <c r="U30" s="394"/>
      <c r="V30" s="394"/>
      <c r="W30" s="394"/>
      <c r="X30" s="394"/>
      <c r="Y30" s="394"/>
      <c r="Z30" s="394"/>
      <c r="AA30" s="394"/>
      <c r="AB30" s="395"/>
      <c r="AD30" s="388"/>
      <c r="AE30" s="389"/>
      <c r="AF30" s="389"/>
      <c r="AG30" s="389"/>
      <c r="AH30" s="389"/>
      <c r="AI30" s="389"/>
      <c r="AJ30" s="389"/>
      <c r="AK30" s="389"/>
      <c r="AL30" s="389"/>
      <c r="AM30" s="389"/>
      <c r="AN30" s="407"/>
      <c r="AO30" s="408"/>
      <c r="AP30" s="408"/>
      <c r="AQ30" s="408"/>
      <c r="AR30" s="408"/>
      <c r="AS30" s="408"/>
      <c r="AT30" s="408"/>
      <c r="AU30" s="408"/>
      <c r="AV30" s="409"/>
    </row>
    <row r="31" spans="4:48" ht="12" customHeight="1" thickBot="1" x14ac:dyDescent="0.35">
      <c r="D31" s="79"/>
      <c r="E31" s="79"/>
      <c r="F31" s="79"/>
      <c r="G31" s="79"/>
      <c r="H31" s="79"/>
      <c r="I31" s="79"/>
      <c r="J31" s="79"/>
      <c r="K31" s="79"/>
      <c r="L31" s="79"/>
      <c r="M31" s="79"/>
      <c r="N31" s="109"/>
      <c r="O31" s="109"/>
      <c r="P31" s="109"/>
      <c r="Q31" s="109"/>
      <c r="R31" s="109"/>
      <c r="S31" s="109"/>
      <c r="T31" s="109"/>
      <c r="U31" s="109"/>
      <c r="V31" s="109"/>
      <c r="W31" s="109"/>
      <c r="X31" s="109"/>
      <c r="Y31" s="109"/>
      <c r="Z31" s="109"/>
      <c r="AA31" s="109"/>
      <c r="AB31" s="109"/>
      <c r="AC31" s="79"/>
      <c r="AD31" s="79"/>
      <c r="AE31" s="79"/>
      <c r="AF31" s="79"/>
      <c r="AG31" s="79"/>
      <c r="AH31" s="79"/>
      <c r="AI31" s="79"/>
      <c r="AJ31" s="79"/>
      <c r="AK31" s="79"/>
      <c r="AL31" s="79"/>
      <c r="AM31" s="79"/>
      <c r="AN31" s="109"/>
      <c r="AO31" s="109"/>
      <c r="AP31" s="109"/>
      <c r="AQ31" s="108"/>
      <c r="AR31" s="108"/>
      <c r="AS31" s="108"/>
      <c r="AT31" s="108"/>
      <c r="AU31" s="108"/>
      <c r="AV31" s="108"/>
    </row>
    <row r="32" spans="4:48" ht="12" customHeight="1" x14ac:dyDescent="0.3">
      <c r="D32" s="386" t="s">
        <v>176</v>
      </c>
      <c r="E32" s="387"/>
      <c r="F32" s="387"/>
      <c r="G32" s="387"/>
      <c r="H32" s="387"/>
      <c r="I32" s="387"/>
      <c r="J32" s="387"/>
      <c r="K32" s="387"/>
      <c r="L32" s="387"/>
      <c r="M32" s="387"/>
      <c r="N32" s="403"/>
      <c r="O32" s="392"/>
      <c r="P32" s="392"/>
      <c r="Q32" s="392"/>
      <c r="R32" s="392"/>
      <c r="S32" s="392"/>
      <c r="T32" s="392"/>
      <c r="U32" s="392"/>
      <c r="V32" s="392"/>
      <c r="W32" s="392"/>
      <c r="X32" s="392"/>
      <c r="Y32" s="392"/>
      <c r="Z32" s="392"/>
      <c r="AA32" s="392"/>
      <c r="AB32" s="393"/>
      <c r="AC32" s="79"/>
      <c r="AD32" s="386" t="s">
        <v>175</v>
      </c>
      <c r="AE32" s="387"/>
      <c r="AF32" s="387"/>
      <c r="AG32" s="387"/>
      <c r="AH32" s="387"/>
      <c r="AI32" s="387"/>
      <c r="AJ32" s="387"/>
      <c r="AK32" s="387"/>
      <c r="AL32" s="387"/>
      <c r="AM32" s="387"/>
      <c r="AN32" s="410"/>
      <c r="AO32" s="411"/>
      <c r="AP32" s="411"/>
      <c r="AQ32" s="411"/>
      <c r="AR32" s="411"/>
      <c r="AS32" s="411"/>
      <c r="AT32" s="411"/>
      <c r="AU32" s="411"/>
      <c r="AV32" s="412"/>
    </row>
    <row r="33" spans="1:48" ht="12" customHeight="1" thickBot="1" x14ac:dyDescent="0.35">
      <c r="D33" s="388"/>
      <c r="E33" s="389"/>
      <c r="F33" s="389"/>
      <c r="G33" s="389"/>
      <c r="H33" s="389"/>
      <c r="I33" s="389"/>
      <c r="J33" s="389"/>
      <c r="K33" s="389"/>
      <c r="L33" s="389"/>
      <c r="M33" s="389"/>
      <c r="N33" s="394"/>
      <c r="O33" s="394"/>
      <c r="P33" s="394"/>
      <c r="Q33" s="394"/>
      <c r="R33" s="394"/>
      <c r="S33" s="394"/>
      <c r="T33" s="394"/>
      <c r="U33" s="394"/>
      <c r="V33" s="394"/>
      <c r="W33" s="394"/>
      <c r="X33" s="394"/>
      <c r="Y33" s="394"/>
      <c r="Z33" s="394"/>
      <c r="AA33" s="394"/>
      <c r="AB33" s="395"/>
      <c r="AC33" s="79"/>
      <c r="AD33" s="388"/>
      <c r="AE33" s="389"/>
      <c r="AF33" s="389"/>
      <c r="AG33" s="389"/>
      <c r="AH33" s="389"/>
      <c r="AI33" s="389"/>
      <c r="AJ33" s="389"/>
      <c r="AK33" s="389"/>
      <c r="AL33" s="389"/>
      <c r="AM33" s="389"/>
      <c r="AN33" s="413"/>
      <c r="AO33" s="414"/>
      <c r="AP33" s="414"/>
      <c r="AQ33" s="414"/>
      <c r="AR33" s="414"/>
      <c r="AS33" s="414"/>
      <c r="AT33" s="414"/>
      <c r="AU33" s="414"/>
      <c r="AV33" s="415"/>
    </row>
    <row r="34" spans="1:48" ht="12" customHeight="1" thickBot="1" x14ac:dyDescent="0.35">
      <c r="N34" s="108"/>
      <c r="O34" s="108"/>
      <c r="P34" s="108"/>
      <c r="Q34" s="108"/>
      <c r="R34" s="108"/>
      <c r="S34" s="108"/>
      <c r="T34" s="108"/>
      <c r="U34" s="108"/>
      <c r="V34" s="108"/>
      <c r="W34" s="108"/>
      <c r="X34" s="108"/>
      <c r="Y34" s="108"/>
      <c r="Z34" s="108"/>
      <c r="AA34" s="108"/>
      <c r="AB34" s="108"/>
      <c r="AN34" s="108"/>
      <c r="AO34" s="108"/>
      <c r="AP34" s="108"/>
      <c r="AQ34" s="108"/>
      <c r="AR34" s="108"/>
      <c r="AS34" s="108"/>
      <c r="AT34" s="108"/>
      <c r="AU34" s="108"/>
      <c r="AV34" s="108"/>
    </row>
    <row r="35" spans="1:48" ht="12" customHeight="1" x14ac:dyDescent="0.3">
      <c r="D35" s="386" t="s">
        <v>43</v>
      </c>
      <c r="E35" s="387"/>
      <c r="F35" s="387"/>
      <c r="G35" s="387"/>
      <c r="H35" s="387"/>
      <c r="I35" s="387"/>
      <c r="J35" s="387"/>
      <c r="K35" s="387"/>
      <c r="L35" s="387"/>
      <c r="M35" s="387"/>
      <c r="N35" s="392"/>
      <c r="O35" s="392"/>
      <c r="P35" s="392"/>
      <c r="Q35" s="392"/>
      <c r="R35" s="392"/>
      <c r="S35" s="392"/>
      <c r="T35" s="392"/>
      <c r="U35" s="392"/>
      <c r="V35" s="392"/>
      <c r="W35" s="392"/>
      <c r="X35" s="392"/>
      <c r="Y35" s="392"/>
      <c r="Z35" s="392"/>
      <c r="AA35" s="392"/>
      <c r="AB35" s="393"/>
      <c r="AD35" s="386" t="s">
        <v>274</v>
      </c>
      <c r="AE35" s="387"/>
      <c r="AF35" s="387"/>
      <c r="AG35" s="387"/>
      <c r="AH35" s="387"/>
      <c r="AI35" s="387"/>
      <c r="AJ35" s="387"/>
      <c r="AK35" s="387"/>
      <c r="AL35" s="387"/>
      <c r="AM35" s="387"/>
      <c r="AN35" s="432"/>
      <c r="AO35" s="433"/>
      <c r="AP35" s="433"/>
      <c r="AQ35" s="433"/>
      <c r="AR35" s="433"/>
      <c r="AS35" s="433"/>
      <c r="AT35" s="433"/>
      <c r="AU35" s="433"/>
      <c r="AV35" s="434"/>
    </row>
    <row r="36" spans="1:48" ht="12" customHeight="1" thickBot="1" x14ac:dyDescent="0.35">
      <c r="D36" s="388"/>
      <c r="E36" s="389"/>
      <c r="F36" s="389"/>
      <c r="G36" s="389"/>
      <c r="H36" s="389"/>
      <c r="I36" s="389"/>
      <c r="J36" s="389"/>
      <c r="K36" s="389"/>
      <c r="L36" s="389"/>
      <c r="M36" s="389"/>
      <c r="N36" s="394"/>
      <c r="O36" s="394"/>
      <c r="P36" s="394"/>
      <c r="Q36" s="394"/>
      <c r="R36" s="394"/>
      <c r="S36" s="394"/>
      <c r="T36" s="394"/>
      <c r="U36" s="394"/>
      <c r="V36" s="394"/>
      <c r="W36" s="394"/>
      <c r="X36" s="394"/>
      <c r="Y36" s="394"/>
      <c r="Z36" s="394"/>
      <c r="AA36" s="394"/>
      <c r="AB36" s="395"/>
      <c r="AD36" s="388"/>
      <c r="AE36" s="389"/>
      <c r="AF36" s="389"/>
      <c r="AG36" s="389"/>
      <c r="AH36" s="389"/>
      <c r="AI36" s="389"/>
      <c r="AJ36" s="389"/>
      <c r="AK36" s="389"/>
      <c r="AL36" s="389"/>
      <c r="AM36" s="389"/>
      <c r="AN36" s="435"/>
      <c r="AO36" s="436"/>
      <c r="AP36" s="436"/>
      <c r="AQ36" s="436"/>
      <c r="AR36" s="436"/>
      <c r="AS36" s="436"/>
      <c r="AT36" s="436"/>
      <c r="AU36" s="436"/>
      <c r="AV36" s="437"/>
    </row>
    <row r="37" spans="1:48" ht="12" customHeight="1" thickBot="1" x14ac:dyDescent="0.35">
      <c r="N37" s="108"/>
      <c r="O37" s="108"/>
      <c r="P37" s="108"/>
      <c r="Q37" s="108"/>
      <c r="R37" s="108"/>
      <c r="S37" s="108"/>
      <c r="T37" s="108"/>
      <c r="U37" s="108"/>
      <c r="V37" s="108"/>
      <c r="W37" s="108"/>
      <c r="X37" s="108"/>
      <c r="Y37" s="108"/>
      <c r="Z37" s="108"/>
      <c r="AA37" s="108"/>
      <c r="AB37" s="108"/>
    </row>
    <row r="38" spans="1:48" ht="12" customHeight="1" x14ac:dyDescent="0.3">
      <c r="D38" s="386" t="s">
        <v>172</v>
      </c>
      <c r="E38" s="387"/>
      <c r="F38" s="387"/>
      <c r="G38" s="387"/>
      <c r="H38" s="387"/>
      <c r="I38" s="387"/>
      <c r="J38" s="387"/>
      <c r="K38" s="387"/>
      <c r="L38" s="387"/>
      <c r="M38" s="387"/>
      <c r="N38" s="397"/>
      <c r="O38" s="398"/>
      <c r="P38" s="398"/>
      <c r="Q38" s="398"/>
      <c r="R38" s="398"/>
      <c r="S38" s="398"/>
      <c r="T38" s="398"/>
      <c r="U38" s="398"/>
      <c r="V38" s="398"/>
      <c r="W38" s="398"/>
      <c r="X38" s="398"/>
      <c r="Y38" s="398"/>
      <c r="Z38" s="398"/>
      <c r="AA38" s="398"/>
      <c r="AB38" s="399"/>
    </row>
    <row r="39" spans="1:48" ht="12" customHeight="1" thickBot="1" x14ac:dyDescent="0.35">
      <c r="D39" s="388"/>
      <c r="E39" s="389"/>
      <c r="F39" s="389"/>
      <c r="G39" s="389"/>
      <c r="H39" s="389"/>
      <c r="I39" s="389"/>
      <c r="J39" s="389"/>
      <c r="K39" s="389"/>
      <c r="L39" s="389"/>
      <c r="M39" s="389"/>
      <c r="N39" s="400"/>
      <c r="O39" s="401"/>
      <c r="P39" s="401"/>
      <c r="Q39" s="401"/>
      <c r="R39" s="401"/>
      <c r="S39" s="401"/>
      <c r="T39" s="401"/>
      <c r="U39" s="401"/>
      <c r="V39" s="401"/>
      <c r="W39" s="401"/>
      <c r="X39" s="401"/>
      <c r="Y39" s="401"/>
      <c r="Z39" s="401"/>
      <c r="AA39" s="401"/>
      <c r="AB39" s="402"/>
    </row>
    <row r="42" spans="1:48" ht="12" customHeight="1" thickBot="1" x14ac:dyDescent="0.35">
      <c r="A42" s="396" t="s">
        <v>171</v>
      </c>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row>
    <row r="43" spans="1:48" ht="12" customHeight="1" thickTop="1" x14ac:dyDescent="0.3">
      <c r="A43" s="378"/>
      <c r="B43" s="378"/>
      <c r="C43" s="378"/>
      <c r="D43" s="379" t="str">
        <f>D1</f>
        <v>Appel à projets commun 2019</v>
      </c>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16" t="s">
        <v>246</v>
      </c>
      <c r="AO43" s="417"/>
      <c r="AP43" s="417"/>
      <c r="AQ43" s="417"/>
      <c r="AR43" s="417"/>
      <c r="AS43" s="417"/>
      <c r="AT43" s="417"/>
      <c r="AU43" s="417"/>
      <c r="AV43" s="418"/>
    </row>
    <row r="44" spans="1:48" ht="12" customHeight="1" x14ac:dyDescent="0.3">
      <c r="A44" s="378"/>
      <c r="B44" s="378"/>
      <c r="C44" s="378"/>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419"/>
      <c r="AO44" s="420"/>
      <c r="AP44" s="420"/>
      <c r="AQ44" s="420"/>
      <c r="AR44" s="420"/>
      <c r="AS44" s="420"/>
      <c r="AT44" s="420"/>
      <c r="AU44" s="420"/>
      <c r="AV44" s="421"/>
    </row>
    <row r="45" spans="1:48" ht="12" customHeight="1" thickBot="1" x14ac:dyDescent="0.35">
      <c r="A45" s="378"/>
      <c r="B45" s="378"/>
      <c r="C45" s="378"/>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422"/>
      <c r="AO45" s="423"/>
      <c r="AP45" s="423"/>
      <c r="AQ45" s="423"/>
      <c r="AR45" s="423"/>
      <c r="AS45" s="423"/>
      <c r="AT45" s="423"/>
      <c r="AU45" s="423"/>
      <c r="AV45" s="424"/>
    </row>
    <row r="46" spans="1:48" ht="12" customHeight="1" thickTop="1" x14ac:dyDescent="0.3">
      <c r="D46" s="379" t="s">
        <v>59</v>
      </c>
      <c r="E46" s="379"/>
      <c r="F46" s="379"/>
      <c r="G46" s="379"/>
      <c r="H46" s="379"/>
      <c r="I46" s="379"/>
      <c r="J46" s="379"/>
      <c r="Q46" s="77"/>
      <c r="R46" s="77"/>
      <c r="S46" s="77"/>
      <c r="T46" s="77"/>
      <c r="U46" s="77"/>
      <c r="V46" s="77"/>
      <c r="W46" s="78"/>
      <c r="X46" s="78"/>
      <c r="Y46" s="78"/>
      <c r="Z46" s="78"/>
      <c r="AA46" s="78"/>
    </row>
    <row r="47" spans="1:48" ht="12" customHeight="1" thickBot="1" x14ac:dyDescent="0.35">
      <c r="D47" s="379"/>
      <c r="E47" s="379"/>
      <c r="F47" s="379"/>
      <c r="G47" s="379"/>
      <c r="H47" s="379"/>
      <c r="I47" s="379"/>
      <c r="J47" s="379"/>
    </row>
    <row r="48" spans="1:48" ht="12" customHeight="1" x14ac:dyDescent="0.3">
      <c r="D48" s="386" t="s">
        <v>177</v>
      </c>
      <c r="E48" s="387"/>
      <c r="F48" s="387"/>
      <c r="G48" s="387"/>
      <c r="H48" s="387"/>
      <c r="I48" s="387"/>
      <c r="J48" s="387"/>
      <c r="K48" s="387"/>
      <c r="L48" s="387"/>
      <c r="M48" s="387"/>
      <c r="N48" s="392"/>
      <c r="O48" s="392"/>
      <c r="P48" s="392"/>
      <c r="Q48" s="392"/>
      <c r="R48" s="392"/>
      <c r="S48" s="392"/>
      <c r="T48" s="392"/>
      <c r="U48" s="392"/>
      <c r="V48" s="392"/>
      <c r="W48" s="392"/>
      <c r="X48" s="392"/>
      <c r="Y48" s="392"/>
      <c r="Z48" s="392"/>
      <c r="AA48" s="392"/>
      <c r="AB48" s="393"/>
      <c r="AD48" s="386" t="s">
        <v>178</v>
      </c>
      <c r="AE48" s="387"/>
      <c r="AF48" s="387"/>
      <c r="AG48" s="387"/>
      <c r="AH48" s="387"/>
      <c r="AI48" s="387"/>
      <c r="AJ48" s="387"/>
      <c r="AK48" s="387"/>
      <c r="AL48" s="387"/>
      <c r="AM48" s="387"/>
      <c r="AN48" s="404"/>
      <c r="AO48" s="405"/>
      <c r="AP48" s="405"/>
      <c r="AQ48" s="405"/>
      <c r="AR48" s="405"/>
      <c r="AS48" s="405"/>
      <c r="AT48" s="405"/>
      <c r="AU48" s="405"/>
      <c r="AV48" s="406"/>
    </row>
    <row r="49" spans="4:48" ht="12" customHeight="1" thickBot="1" x14ac:dyDescent="0.35">
      <c r="D49" s="388"/>
      <c r="E49" s="389"/>
      <c r="F49" s="389"/>
      <c r="G49" s="389"/>
      <c r="H49" s="389"/>
      <c r="I49" s="389"/>
      <c r="J49" s="389"/>
      <c r="K49" s="389"/>
      <c r="L49" s="389"/>
      <c r="M49" s="389"/>
      <c r="N49" s="394"/>
      <c r="O49" s="394"/>
      <c r="P49" s="394"/>
      <c r="Q49" s="394"/>
      <c r="R49" s="394"/>
      <c r="S49" s="394"/>
      <c r="T49" s="394"/>
      <c r="U49" s="394"/>
      <c r="V49" s="394"/>
      <c r="W49" s="394"/>
      <c r="X49" s="394"/>
      <c r="Y49" s="394"/>
      <c r="Z49" s="394"/>
      <c r="AA49" s="394"/>
      <c r="AB49" s="395"/>
      <c r="AD49" s="388"/>
      <c r="AE49" s="389"/>
      <c r="AF49" s="389"/>
      <c r="AG49" s="389"/>
      <c r="AH49" s="389"/>
      <c r="AI49" s="389"/>
      <c r="AJ49" s="389"/>
      <c r="AK49" s="389"/>
      <c r="AL49" s="389"/>
      <c r="AM49" s="389"/>
      <c r="AN49" s="407"/>
      <c r="AO49" s="408"/>
      <c r="AP49" s="408"/>
      <c r="AQ49" s="408"/>
      <c r="AR49" s="408"/>
      <c r="AS49" s="408"/>
      <c r="AT49" s="408"/>
      <c r="AU49" s="408"/>
      <c r="AV49" s="409"/>
    </row>
    <row r="50" spans="4:48" ht="12" customHeight="1" thickBot="1" x14ac:dyDescent="0.35">
      <c r="N50" s="108"/>
      <c r="O50" s="108"/>
      <c r="P50" s="108"/>
      <c r="Q50" s="108"/>
      <c r="R50" s="108"/>
      <c r="S50" s="108"/>
      <c r="T50" s="108"/>
      <c r="U50" s="108"/>
      <c r="V50" s="108"/>
      <c r="W50" s="108"/>
      <c r="X50" s="108"/>
      <c r="Y50" s="108"/>
      <c r="Z50" s="108"/>
      <c r="AA50" s="108"/>
      <c r="AB50" s="108"/>
      <c r="AN50" s="108"/>
      <c r="AO50" s="108"/>
      <c r="AP50" s="108"/>
      <c r="AQ50" s="108"/>
      <c r="AR50" s="108"/>
      <c r="AS50" s="108"/>
      <c r="AT50" s="108"/>
      <c r="AU50" s="108"/>
      <c r="AV50" s="108"/>
    </row>
    <row r="51" spans="4:48" ht="12" customHeight="1" x14ac:dyDescent="0.3">
      <c r="D51" s="386" t="s">
        <v>179</v>
      </c>
      <c r="E51" s="387"/>
      <c r="F51" s="387"/>
      <c r="G51" s="387"/>
      <c r="H51" s="387"/>
      <c r="I51" s="387"/>
      <c r="J51" s="387"/>
      <c r="K51" s="387"/>
      <c r="L51" s="387"/>
      <c r="M51" s="387"/>
      <c r="N51" s="392"/>
      <c r="O51" s="392"/>
      <c r="P51" s="392"/>
      <c r="Q51" s="392"/>
      <c r="R51" s="392"/>
      <c r="S51" s="392"/>
      <c r="T51" s="392"/>
      <c r="U51" s="392"/>
      <c r="V51" s="392"/>
      <c r="W51" s="392"/>
      <c r="X51" s="392"/>
      <c r="Y51" s="392"/>
      <c r="Z51" s="392"/>
      <c r="AA51" s="392"/>
      <c r="AB51" s="393"/>
      <c r="AD51" s="386" t="s">
        <v>175</v>
      </c>
      <c r="AE51" s="387"/>
      <c r="AF51" s="387"/>
      <c r="AG51" s="387"/>
      <c r="AH51" s="387"/>
      <c r="AI51" s="387"/>
      <c r="AJ51" s="387"/>
      <c r="AK51" s="387"/>
      <c r="AL51" s="387"/>
      <c r="AM51" s="387"/>
      <c r="AN51" s="410"/>
      <c r="AO51" s="411"/>
      <c r="AP51" s="411"/>
      <c r="AQ51" s="411"/>
      <c r="AR51" s="411"/>
      <c r="AS51" s="411"/>
      <c r="AT51" s="411"/>
      <c r="AU51" s="411"/>
      <c r="AV51" s="412"/>
    </row>
    <row r="52" spans="4:48" ht="12" customHeight="1" thickBot="1" x14ac:dyDescent="0.35">
      <c r="D52" s="388"/>
      <c r="E52" s="389"/>
      <c r="F52" s="389"/>
      <c r="G52" s="389"/>
      <c r="H52" s="389"/>
      <c r="I52" s="389"/>
      <c r="J52" s="389"/>
      <c r="K52" s="389"/>
      <c r="L52" s="389"/>
      <c r="M52" s="389"/>
      <c r="N52" s="394"/>
      <c r="O52" s="394"/>
      <c r="P52" s="394"/>
      <c r="Q52" s="394"/>
      <c r="R52" s="394"/>
      <c r="S52" s="394"/>
      <c r="T52" s="394"/>
      <c r="U52" s="394"/>
      <c r="V52" s="394"/>
      <c r="W52" s="394"/>
      <c r="X52" s="394"/>
      <c r="Y52" s="394"/>
      <c r="Z52" s="394"/>
      <c r="AA52" s="394"/>
      <c r="AB52" s="395"/>
      <c r="AD52" s="388"/>
      <c r="AE52" s="389"/>
      <c r="AF52" s="389"/>
      <c r="AG52" s="389"/>
      <c r="AH52" s="389"/>
      <c r="AI52" s="389"/>
      <c r="AJ52" s="389"/>
      <c r="AK52" s="389"/>
      <c r="AL52" s="389"/>
      <c r="AM52" s="389"/>
      <c r="AN52" s="413"/>
      <c r="AO52" s="414"/>
      <c r="AP52" s="414"/>
      <c r="AQ52" s="414"/>
      <c r="AR52" s="414"/>
      <c r="AS52" s="414"/>
      <c r="AT52" s="414"/>
      <c r="AU52" s="414"/>
      <c r="AV52" s="415"/>
    </row>
    <row r="53" spans="4:48" ht="12" customHeight="1" thickBot="1" x14ac:dyDescent="0.35">
      <c r="N53" s="108"/>
      <c r="O53" s="108"/>
      <c r="P53" s="108"/>
      <c r="Q53" s="108"/>
      <c r="R53" s="108"/>
      <c r="S53" s="108"/>
      <c r="T53" s="108"/>
      <c r="U53" s="108"/>
      <c r="V53" s="108"/>
      <c r="W53" s="108"/>
      <c r="X53" s="108"/>
      <c r="Y53" s="108"/>
      <c r="Z53" s="108"/>
      <c r="AA53" s="108"/>
      <c r="AB53" s="108"/>
      <c r="AN53" s="108"/>
      <c r="AO53" s="108"/>
      <c r="AP53" s="108"/>
      <c r="AQ53" s="108"/>
      <c r="AR53" s="108"/>
      <c r="AS53" s="108"/>
      <c r="AT53" s="108"/>
      <c r="AU53" s="108"/>
      <c r="AV53" s="108"/>
    </row>
    <row r="54" spans="4:48" ht="12" customHeight="1" x14ac:dyDescent="0.3">
      <c r="D54" s="386" t="s">
        <v>176</v>
      </c>
      <c r="E54" s="387"/>
      <c r="F54" s="387"/>
      <c r="G54" s="387"/>
      <c r="H54" s="387"/>
      <c r="I54" s="387"/>
      <c r="J54" s="387"/>
      <c r="K54" s="387"/>
      <c r="L54" s="387"/>
      <c r="M54" s="387"/>
      <c r="N54" s="403"/>
      <c r="O54" s="392"/>
      <c r="P54" s="392"/>
      <c r="Q54" s="392"/>
      <c r="R54" s="392"/>
      <c r="S54" s="392"/>
      <c r="T54" s="392"/>
      <c r="U54" s="392"/>
      <c r="V54" s="392"/>
      <c r="W54" s="392"/>
      <c r="X54" s="392"/>
      <c r="Y54" s="392"/>
      <c r="Z54" s="392"/>
      <c r="AA54" s="392"/>
      <c r="AB54" s="393"/>
      <c r="AN54" s="108"/>
      <c r="AO54" s="108"/>
      <c r="AP54" s="108"/>
      <c r="AQ54" s="108"/>
      <c r="AR54" s="108"/>
      <c r="AS54" s="108"/>
      <c r="AT54" s="108"/>
      <c r="AU54" s="108"/>
      <c r="AV54" s="108"/>
    </row>
    <row r="55" spans="4:48" ht="12" customHeight="1" thickBot="1" x14ac:dyDescent="0.35">
      <c r="D55" s="388"/>
      <c r="E55" s="389"/>
      <c r="F55" s="389"/>
      <c r="G55" s="389"/>
      <c r="H55" s="389"/>
      <c r="I55" s="389"/>
      <c r="J55" s="389"/>
      <c r="K55" s="389"/>
      <c r="L55" s="389"/>
      <c r="M55" s="389"/>
      <c r="N55" s="394"/>
      <c r="O55" s="394"/>
      <c r="P55" s="394"/>
      <c r="Q55" s="394"/>
      <c r="R55" s="394"/>
      <c r="S55" s="394"/>
      <c r="T55" s="394"/>
      <c r="U55" s="394"/>
      <c r="V55" s="394"/>
      <c r="W55" s="394"/>
      <c r="X55" s="394"/>
      <c r="Y55" s="394"/>
      <c r="Z55" s="394"/>
      <c r="AA55" s="394"/>
      <c r="AB55" s="395"/>
      <c r="AN55" s="108"/>
      <c r="AO55" s="108"/>
      <c r="AP55" s="108"/>
      <c r="AQ55" s="108"/>
      <c r="AR55" s="108"/>
      <c r="AS55" s="108"/>
      <c r="AT55" s="108"/>
      <c r="AU55" s="108"/>
      <c r="AV55" s="108"/>
    </row>
    <row r="56" spans="4:48" ht="12" customHeight="1" x14ac:dyDescent="0.3">
      <c r="AN56" s="108"/>
      <c r="AO56" s="108"/>
      <c r="AP56" s="108"/>
      <c r="AQ56" s="108"/>
      <c r="AR56" s="108"/>
      <c r="AS56" s="108"/>
      <c r="AT56" s="108"/>
      <c r="AU56" s="108"/>
      <c r="AV56" s="108"/>
    </row>
    <row r="57" spans="4:48" ht="12" customHeight="1" x14ac:dyDescent="0.3">
      <c r="D57" s="390" t="s">
        <v>60</v>
      </c>
      <c r="E57" s="390"/>
      <c r="F57" s="390"/>
      <c r="G57" s="390"/>
      <c r="H57" s="390"/>
      <c r="I57" s="390"/>
      <c r="J57" s="390"/>
      <c r="K57" s="390"/>
      <c r="L57" s="390"/>
      <c r="Q57" s="77"/>
      <c r="R57" s="77"/>
      <c r="S57" s="77"/>
      <c r="T57" s="77"/>
      <c r="U57" s="77"/>
      <c r="V57" s="77"/>
      <c r="W57" s="78"/>
      <c r="X57" s="78"/>
      <c r="Y57" s="78"/>
      <c r="Z57" s="78"/>
      <c r="AA57" s="78"/>
      <c r="AN57" s="108"/>
      <c r="AO57" s="108"/>
      <c r="AP57" s="108"/>
      <c r="AQ57" s="108"/>
      <c r="AR57" s="108"/>
      <c r="AS57" s="108"/>
      <c r="AT57" s="108"/>
      <c r="AU57" s="108"/>
      <c r="AV57" s="108"/>
    </row>
    <row r="58" spans="4:48" ht="12" customHeight="1" thickBot="1" x14ac:dyDescent="0.35">
      <c r="D58" s="391"/>
      <c r="E58" s="391"/>
      <c r="F58" s="391"/>
      <c r="G58" s="391"/>
      <c r="H58" s="391"/>
      <c r="I58" s="391"/>
      <c r="J58" s="391"/>
      <c r="K58" s="391"/>
      <c r="L58" s="391"/>
      <c r="AN58" s="108"/>
      <c r="AO58" s="108"/>
      <c r="AP58" s="108"/>
      <c r="AQ58" s="108"/>
      <c r="AR58" s="108"/>
      <c r="AS58" s="108"/>
      <c r="AT58" s="108"/>
      <c r="AU58" s="108"/>
      <c r="AV58" s="108"/>
    </row>
    <row r="59" spans="4:48" ht="12" customHeight="1" x14ac:dyDescent="0.3">
      <c r="D59" s="386" t="s">
        <v>177</v>
      </c>
      <c r="E59" s="387"/>
      <c r="F59" s="387"/>
      <c r="G59" s="387"/>
      <c r="H59" s="387"/>
      <c r="I59" s="387"/>
      <c r="J59" s="387"/>
      <c r="K59" s="387"/>
      <c r="L59" s="387"/>
      <c r="M59" s="387"/>
      <c r="N59" s="392"/>
      <c r="O59" s="392"/>
      <c r="P59" s="392"/>
      <c r="Q59" s="392"/>
      <c r="R59" s="392"/>
      <c r="S59" s="392"/>
      <c r="T59" s="392"/>
      <c r="U59" s="392"/>
      <c r="V59" s="392"/>
      <c r="W59" s="392"/>
      <c r="X59" s="392"/>
      <c r="Y59" s="392"/>
      <c r="Z59" s="392"/>
      <c r="AA59" s="392"/>
      <c r="AB59" s="393"/>
      <c r="AD59" s="386" t="s">
        <v>178</v>
      </c>
      <c r="AE59" s="387"/>
      <c r="AF59" s="387"/>
      <c r="AG59" s="387"/>
      <c r="AH59" s="387"/>
      <c r="AI59" s="387"/>
      <c r="AJ59" s="387"/>
      <c r="AK59" s="387"/>
      <c r="AL59" s="387"/>
      <c r="AM59" s="387"/>
      <c r="AN59" s="404"/>
      <c r="AO59" s="405"/>
      <c r="AP59" s="405"/>
      <c r="AQ59" s="405"/>
      <c r="AR59" s="405"/>
      <c r="AS59" s="405"/>
      <c r="AT59" s="405"/>
      <c r="AU59" s="405"/>
      <c r="AV59" s="406"/>
    </row>
    <row r="60" spans="4:48" ht="12" customHeight="1" thickBot="1" x14ac:dyDescent="0.35">
      <c r="D60" s="388"/>
      <c r="E60" s="389"/>
      <c r="F60" s="389"/>
      <c r="G60" s="389"/>
      <c r="H60" s="389"/>
      <c r="I60" s="389"/>
      <c r="J60" s="389"/>
      <c r="K60" s="389"/>
      <c r="L60" s="389"/>
      <c r="M60" s="389"/>
      <c r="N60" s="394"/>
      <c r="O60" s="394"/>
      <c r="P60" s="394"/>
      <c r="Q60" s="394"/>
      <c r="R60" s="394"/>
      <c r="S60" s="394"/>
      <c r="T60" s="394"/>
      <c r="U60" s="394"/>
      <c r="V60" s="394"/>
      <c r="W60" s="394"/>
      <c r="X60" s="394"/>
      <c r="Y60" s="394"/>
      <c r="Z60" s="394"/>
      <c r="AA60" s="394"/>
      <c r="AB60" s="395"/>
      <c r="AD60" s="388"/>
      <c r="AE60" s="389"/>
      <c r="AF60" s="389"/>
      <c r="AG60" s="389"/>
      <c r="AH60" s="389"/>
      <c r="AI60" s="389"/>
      <c r="AJ60" s="389"/>
      <c r="AK60" s="389"/>
      <c r="AL60" s="389"/>
      <c r="AM60" s="389"/>
      <c r="AN60" s="407"/>
      <c r="AO60" s="408"/>
      <c r="AP60" s="408"/>
      <c r="AQ60" s="408"/>
      <c r="AR60" s="408"/>
      <c r="AS60" s="408"/>
      <c r="AT60" s="408"/>
      <c r="AU60" s="408"/>
      <c r="AV60" s="409"/>
    </row>
    <row r="61" spans="4:48" ht="12" customHeight="1" thickBot="1" x14ac:dyDescent="0.35">
      <c r="N61" s="108"/>
      <c r="O61" s="108"/>
      <c r="P61" s="108"/>
      <c r="Q61" s="108"/>
      <c r="R61" s="108"/>
      <c r="S61" s="108"/>
      <c r="T61" s="108"/>
      <c r="U61" s="108"/>
      <c r="V61" s="108"/>
      <c r="W61" s="108"/>
      <c r="X61" s="108"/>
      <c r="Y61" s="108"/>
      <c r="Z61" s="108"/>
      <c r="AA61" s="108"/>
      <c r="AB61" s="108"/>
      <c r="AN61" s="108"/>
      <c r="AO61" s="108"/>
      <c r="AP61" s="108"/>
      <c r="AQ61" s="108"/>
      <c r="AR61" s="108"/>
      <c r="AS61" s="108"/>
      <c r="AT61" s="108"/>
      <c r="AU61" s="108"/>
      <c r="AV61" s="108"/>
    </row>
    <row r="62" spans="4:48" ht="12" customHeight="1" x14ac:dyDescent="0.3">
      <c r="D62" s="386" t="s">
        <v>179</v>
      </c>
      <c r="E62" s="387"/>
      <c r="F62" s="387"/>
      <c r="G62" s="387"/>
      <c r="H62" s="387"/>
      <c r="I62" s="387"/>
      <c r="J62" s="387"/>
      <c r="K62" s="387"/>
      <c r="L62" s="387"/>
      <c r="M62" s="387"/>
      <c r="N62" s="392"/>
      <c r="O62" s="392"/>
      <c r="P62" s="392"/>
      <c r="Q62" s="392"/>
      <c r="R62" s="392"/>
      <c r="S62" s="392"/>
      <c r="T62" s="392"/>
      <c r="U62" s="392"/>
      <c r="V62" s="392"/>
      <c r="W62" s="392"/>
      <c r="X62" s="392"/>
      <c r="Y62" s="392"/>
      <c r="Z62" s="392"/>
      <c r="AA62" s="392"/>
      <c r="AB62" s="393"/>
      <c r="AD62" s="386" t="s">
        <v>175</v>
      </c>
      <c r="AE62" s="387"/>
      <c r="AF62" s="387"/>
      <c r="AG62" s="387"/>
      <c r="AH62" s="387"/>
      <c r="AI62" s="387"/>
      <c r="AJ62" s="387"/>
      <c r="AK62" s="387"/>
      <c r="AL62" s="387"/>
      <c r="AM62" s="387"/>
      <c r="AN62" s="410"/>
      <c r="AO62" s="411"/>
      <c r="AP62" s="411"/>
      <c r="AQ62" s="411"/>
      <c r="AR62" s="411"/>
      <c r="AS62" s="411"/>
      <c r="AT62" s="411"/>
      <c r="AU62" s="411"/>
      <c r="AV62" s="412"/>
    </row>
    <row r="63" spans="4:48" ht="12" customHeight="1" thickBot="1" x14ac:dyDescent="0.35">
      <c r="D63" s="388"/>
      <c r="E63" s="389"/>
      <c r="F63" s="389"/>
      <c r="G63" s="389"/>
      <c r="H63" s="389"/>
      <c r="I63" s="389"/>
      <c r="J63" s="389"/>
      <c r="K63" s="389"/>
      <c r="L63" s="389"/>
      <c r="M63" s="389"/>
      <c r="N63" s="394"/>
      <c r="O63" s="394"/>
      <c r="P63" s="394"/>
      <c r="Q63" s="394"/>
      <c r="R63" s="394"/>
      <c r="S63" s="394"/>
      <c r="T63" s="394"/>
      <c r="U63" s="394"/>
      <c r="V63" s="394"/>
      <c r="W63" s="394"/>
      <c r="X63" s="394"/>
      <c r="Y63" s="394"/>
      <c r="Z63" s="394"/>
      <c r="AA63" s="394"/>
      <c r="AB63" s="395"/>
      <c r="AD63" s="388"/>
      <c r="AE63" s="389"/>
      <c r="AF63" s="389"/>
      <c r="AG63" s="389"/>
      <c r="AH63" s="389"/>
      <c r="AI63" s="389"/>
      <c r="AJ63" s="389"/>
      <c r="AK63" s="389"/>
      <c r="AL63" s="389"/>
      <c r="AM63" s="389"/>
      <c r="AN63" s="413"/>
      <c r="AO63" s="414"/>
      <c r="AP63" s="414"/>
      <c r="AQ63" s="414"/>
      <c r="AR63" s="414"/>
      <c r="AS63" s="414"/>
      <c r="AT63" s="414"/>
      <c r="AU63" s="414"/>
      <c r="AV63" s="415"/>
    </row>
    <row r="64" spans="4:48" ht="12" customHeight="1" thickBot="1" x14ac:dyDescent="0.35">
      <c r="N64" s="108"/>
      <c r="O64" s="108"/>
      <c r="P64" s="108"/>
      <c r="Q64" s="108"/>
      <c r="R64" s="108"/>
      <c r="S64" s="108"/>
      <c r="T64" s="108"/>
      <c r="U64" s="108"/>
      <c r="V64" s="108"/>
      <c r="W64" s="108"/>
      <c r="X64" s="108"/>
      <c r="Y64" s="108"/>
      <c r="Z64" s="108"/>
      <c r="AA64" s="108"/>
      <c r="AB64" s="108"/>
    </row>
    <row r="65" spans="1:48" ht="12" customHeight="1" x14ac:dyDescent="0.3">
      <c r="D65" s="386" t="s">
        <v>176</v>
      </c>
      <c r="E65" s="387"/>
      <c r="F65" s="387"/>
      <c r="G65" s="387"/>
      <c r="H65" s="387"/>
      <c r="I65" s="387"/>
      <c r="J65" s="387"/>
      <c r="K65" s="387"/>
      <c r="L65" s="387"/>
      <c r="M65" s="387"/>
      <c r="N65" s="403"/>
      <c r="O65" s="392"/>
      <c r="P65" s="392"/>
      <c r="Q65" s="392"/>
      <c r="R65" s="392"/>
      <c r="S65" s="392"/>
      <c r="T65" s="392"/>
      <c r="U65" s="392"/>
      <c r="V65" s="392"/>
      <c r="W65" s="392"/>
      <c r="X65" s="392"/>
      <c r="Y65" s="392"/>
      <c r="Z65" s="392"/>
      <c r="AA65" s="392"/>
      <c r="AB65" s="393"/>
    </row>
    <row r="66" spans="1:48" ht="12" customHeight="1" thickBot="1" x14ac:dyDescent="0.35">
      <c r="D66" s="388"/>
      <c r="E66" s="389"/>
      <c r="F66" s="389"/>
      <c r="G66" s="389"/>
      <c r="H66" s="389"/>
      <c r="I66" s="389"/>
      <c r="J66" s="389"/>
      <c r="K66" s="389"/>
      <c r="L66" s="389"/>
      <c r="M66" s="389"/>
      <c r="N66" s="394"/>
      <c r="O66" s="394"/>
      <c r="P66" s="394"/>
      <c r="Q66" s="394"/>
      <c r="R66" s="394"/>
      <c r="S66" s="394"/>
      <c r="T66" s="394"/>
      <c r="U66" s="394"/>
      <c r="V66" s="394"/>
      <c r="W66" s="394"/>
      <c r="X66" s="394"/>
      <c r="Y66" s="394"/>
      <c r="Z66" s="394"/>
      <c r="AA66" s="394"/>
      <c r="AB66" s="395"/>
    </row>
    <row r="68" spans="1:48" ht="12" customHeight="1" x14ac:dyDescent="0.3">
      <c r="D68" s="390" t="s">
        <v>180</v>
      </c>
      <c r="E68" s="390"/>
      <c r="F68" s="390"/>
      <c r="G68" s="390"/>
      <c r="H68" s="390"/>
      <c r="I68" s="390"/>
      <c r="J68" s="390"/>
      <c r="K68" s="390"/>
      <c r="L68" s="390"/>
      <c r="Q68" s="77"/>
      <c r="R68" s="77"/>
      <c r="S68" s="77"/>
      <c r="T68" s="77"/>
      <c r="U68" s="77"/>
      <c r="V68" s="77"/>
      <c r="W68" s="78"/>
      <c r="X68" s="78"/>
      <c r="Y68" s="78"/>
      <c r="Z68" s="78"/>
      <c r="AA68" s="78"/>
    </row>
    <row r="69" spans="1:48" ht="12" customHeight="1" thickBot="1" x14ac:dyDescent="0.35">
      <c r="D69" s="391"/>
      <c r="E69" s="391"/>
      <c r="F69" s="391"/>
      <c r="G69" s="391"/>
      <c r="H69" s="391"/>
      <c r="I69" s="391"/>
      <c r="J69" s="391"/>
      <c r="K69" s="391"/>
      <c r="L69" s="391"/>
    </row>
    <row r="70" spans="1:48" ht="12" customHeight="1" x14ac:dyDescent="0.3">
      <c r="D70" s="386" t="s">
        <v>181</v>
      </c>
      <c r="E70" s="387"/>
      <c r="F70" s="387"/>
      <c r="G70" s="387"/>
      <c r="H70" s="387"/>
      <c r="I70" s="387"/>
      <c r="J70" s="387"/>
      <c r="K70" s="387"/>
      <c r="L70" s="387"/>
      <c r="M70" s="387"/>
      <c r="N70" s="468"/>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70"/>
    </row>
    <row r="71" spans="1:48" ht="12" customHeight="1" thickBot="1" x14ac:dyDescent="0.35">
      <c r="D71" s="388"/>
      <c r="E71" s="389"/>
      <c r="F71" s="389"/>
      <c r="G71" s="389"/>
      <c r="H71" s="389"/>
      <c r="I71" s="389"/>
      <c r="J71" s="389"/>
      <c r="K71" s="389"/>
      <c r="L71" s="389"/>
      <c r="M71" s="389"/>
      <c r="N71" s="471"/>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3"/>
    </row>
    <row r="72" spans="1:48" ht="12" customHeight="1" thickBot="1" x14ac:dyDescent="0.35"/>
    <row r="73" spans="1:48" ht="12" customHeight="1" x14ac:dyDescent="0.3">
      <c r="D73" s="386" t="s">
        <v>182</v>
      </c>
      <c r="E73" s="387"/>
      <c r="F73" s="387"/>
      <c r="G73" s="387"/>
      <c r="H73" s="387"/>
      <c r="I73" s="387"/>
      <c r="J73" s="387"/>
      <c r="K73" s="387"/>
      <c r="L73" s="387"/>
      <c r="M73" s="387"/>
      <c r="N73" s="392"/>
      <c r="O73" s="392"/>
      <c r="P73" s="392"/>
      <c r="Q73" s="392"/>
      <c r="R73" s="392"/>
      <c r="S73" s="392"/>
      <c r="T73" s="392"/>
      <c r="U73" s="392"/>
      <c r="V73" s="392"/>
      <c r="W73" s="392"/>
      <c r="X73" s="392"/>
      <c r="Y73" s="392"/>
      <c r="Z73" s="392"/>
      <c r="AA73" s="392"/>
      <c r="AB73" s="393"/>
      <c r="AD73" s="386" t="s">
        <v>183</v>
      </c>
      <c r="AE73" s="387"/>
      <c r="AF73" s="387"/>
      <c r="AG73" s="387"/>
      <c r="AH73" s="387"/>
      <c r="AI73" s="387"/>
      <c r="AJ73" s="387"/>
      <c r="AK73" s="387"/>
      <c r="AL73" s="387"/>
      <c r="AM73" s="387"/>
      <c r="AN73" s="404"/>
      <c r="AO73" s="405"/>
      <c r="AP73" s="405"/>
      <c r="AQ73" s="405"/>
      <c r="AR73" s="405"/>
      <c r="AS73" s="405"/>
      <c r="AT73" s="405"/>
      <c r="AU73" s="405"/>
      <c r="AV73" s="406"/>
    </row>
    <row r="74" spans="1:48" ht="12" customHeight="1" thickBot="1" x14ac:dyDescent="0.35">
      <c r="D74" s="388"/>
      <c r="E74" s="389"/>
      <c r="F74" s="389"/>
      <c r="G74" s="389"/>
      <c r="H74" s="389"/>
      <c r="I74" s="389"/>
      <c r="J74" s="389"/>
      <c r="K74" s="389"/>
      <c r="L74" s="389"/>
      <c r="M74" s="389"/>
      <c r="N74" s="394"/>
      <c r="O74" s="394"/>
      <c r="P74" s="394"/>
      <c r="Q74" s="394"/>
      <c r="R74" s="394"/>
      <c r="S74" s="394"/>
      <c r="T74" s="394"/>
      <c r="U74" s="394"/>
      <c r="V74" s="394"/>
      <c r="W74" s="394"/>
      <c r="X74" s="394"/>
      <c r="Y74" s="394"/>
      <c r="Z74" s="394"/>
      <c r="AA74" s="394"/>
      <c r="AB74" s="395"/>
      <c r="AD74" s="388"/>
      <c r="AE74" s="389"/>
      <c r="AF74" s="389"/>
      <c r="AG74" s="389"/>
      <c r="AH74" s="389"/>
      <c r="AI74" s="389"/>
      <c r="AJ74" s="389"/>
      <c r="AK74" s="389"/>
      <c r="AL74" s="389"/>
      <c r="AM74" s="389"/>
      <c r="AN74" s="407"/>
      <c r="AO74" s="408"/>
      <c r="AP74" s="408"/>
      <c r="AQ74" s="408"/>
      <c r="AR74" s="408"/>
      <c r="AS74" s="408"/>
      <c r="AT74" s="408"/>
      <c r="AU74" s="408"/>
      <c r="AV74" s="409"/>
    </row>
    <row r="75" spans="1:48" ht="12" customHeight="1" thickBot="1" x14ac:dyDescent="0.35"/>
    <row r="76" spans="1:48" ht="12" customHeight="1" x14ac:dyDescent="0.3">
      <c r="D76" s="464" t="s">
        <v>184</v>
      </c>
      <c r="E76" s="465"/>
      <c r="F76" s="465"/>
      <c r="G76" s="465"/>
      <c r="H76" s="465"/>
      <c r="I76" s="465"/>
      <c r="J76" s="465"/>
      <c r="K76" s="465"/>
      <c r="L76" s="465"/>
      <c r="M76" s="465"/>
      <c r="N76" s="465" t="s">
        <v>185</v>
      </c>
      <c r="O76" s="465"/>
      <c r="P76" s="465"/>
      <c r="Q76" s="465"/>
      <c r="R76" s="465"/>
      <c r="S76" s="465"/>
      <c r="T76" s="465"/>
      <c r="U76" s="465"/>
      <c r="V76" s="465"/>
      <c r="W76" s="465"/>
      <c r="X76" s="465" t="s">
        <v>186</v>
      </c>
      <c r="Y76" s="465"/>
      <c r="Z76" s="465"/>
      <c r="AA76" s="465"/>
      <c r="AB76" s="465"/>
      <c r="AC76" s="465"/>
      <c r="AD76" s="465"/>
      <c r="AE76" s="465"/>
      <c r="AF76" s="465"/>
      <c r="AG76" s="465"/>
      <c r="AH76" s="465"/>
      <c r="AI76" s="465"/>
      <c r="AJ76" s="465"/>
      <c r="AK76" s="465"/>
      <c r="AL76" s="465"/>
      <c r="AM76" s="465"/>
      <c r="AN76" s="465" t="s">
        <v>187</v>
      </c>
      <c r="AO76" s="465"/>
      <c r="AP76" s="465"/>
      <c r="AQ76" s="465"/>
      <c r="AR76" s="465"/>
      <c r="AS76" s="465"/>
      <c r="AT76" s="465"/>
      <c r="AU76" s="465"/>
      <c r="AV76" s="474"/>
    </row>
    <row r="77" spans="1:48" ht="12" customHeight="1" x14ac:dyDescent="0.3">
      <c r="D77" s="466"/>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67"/>
      <c r="AL77" s="467"/>
      <c r="AM77" s="467"/>
      <c r="AN77" s="467"/>
      <c r="AO77" s="467"/>
      <c r="AP77" s="467"/>
      <c r="AQ77" s="467"/>
      <c r="AR77" s="467"/>
      <c r="AS77" s="467"/>
      <c r="AT77" s="467"/>
      <c r="AU77" s="467"/>
      <c r="AV77" s="475"/>
    </row>
    <row r="78" spans="1:48" ht="12" customHeight="1" x14ac:dyDescent="0.3">
      <c r="D78" s="428"/>
      <c r="E78" s="426"/>
      <c r="F78" s="426"/>
      <c r="G78" s="426"/>
      <c r="H78" s="426"/>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30"/>
    </row>
    <row r="79" spans="1:48" ht="12" customHeight="1" thickBot="1" x14ac:dyDescent="0.35">
      <c r="D79" s="429"/>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27"/>
      <c r="AJ79" s="427"/>
      <c r="AK79" s="427"/>
      <c r="AL79" s="427"/>
      <c r="AM79" s="427"/>
      <c r="AN79" s="427"/>
      <c r="AO79" s="427"/>
      <c r="AP79" s="427"/>
      <c r="AQ79" s="427"/>
      <c r="AR79" s="427"/>
      <c r="AS79" s="427"/>
      <c r="AT79" s="427"/>
      <c r="AU79" s="427"/>
      <c r="AV79" s="431"/>
    </row>
    <row r="80" spans="1:48" ht="12" customHeight="1" x14ac:dyDescent="0.3">
      <c r="A80" s="396" t="s">
        <v>188</v>
      </c>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row>
    <row r="81" spans="1:48" ht="12" customHeight="1" x14ac:dyDescent="0.3">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row>
    <row r="82" spans="1:48" ht="12" customHeight="1" x14ac:dyDescent="0.3">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425" t="s">
        <v>236</v>
      </c>
      <c r="AT82" s="425"/>
      <c r="AU82" s="425"/>
      <c r="AV82" s="425"/>
    </row>
    <row r="83" spans="1:48" ht="12" customHeight="1" x14ac:dyDescent="0.3">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425"/>
      <c r="AT83" s="425"/>
      <c r="AU83" s="425"/>
      <c r="AV83" s="425"/>
    </row>
    <row r="84" spans="1:48" ht="12" customHeight="1" x14ac:dyDescent="0.3">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row>
    <row r="85" spans="1:48" ht="12" customHeight="1" x14ac:dyDescent="0.3">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row>
    <row r="86" spans="1:48" ht="12" customHeight="1" x14ac:dyDescent="0.3">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row>
    <row r="87" spans="1:48" ht="12" customHeight="1" x14ac:dyDescent="0.3">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row>
    <row r="88" spans="1:48" ht="12" customHeight="1" x14ac:dyDescent="0.3">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row>
    <row r="89" spans="1:48" ht="12" customHeight="1" x14ac:dyDescent="0.3">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row>
    <row r="90" spans="1:48" ht="12" customHeight="1" x14ac:dyDescent="0.3">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row>
    <row r="91" spans="1:48" ht="12" customHeight="1" x14ac:dyDescent="0.3">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row>
    <row r="92" spans="1:48" ht="12" customHeight="1" x14ac:dyDescent="0.3">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row>
    <row r="93" spans="1:48" ht="12" customHeight="1" x14ac:dyDescent="0.3">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row>
    <row r="94" spans="1:48" ht="12" customHeight="1" x14ac:dyDescent="0.3">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row>
    <row r="95" spans="1:48" ht="12" customHeight="1" x14ac:dyDescent="0.3">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row>
    <row r="96" spans="1:48" ht="12" customHeight="1" x14ac:dyDescent="0.3">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row>
    <row r="97" spans="1:48" ht="12" customHeight="1" x14ac:dyDescent="0.3">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row>
    <row r="98" spans="1:48" ht="12" customHeight="1" x14ac:dyDescent="0.3">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row>
    <row r="99" spans="1:48" ht="12" customHeight="1" x14ac:dyDescent="0.3">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row>
    <row r="100" spans="1:48" ht="12" customHeight="1" x14ac:dyDescent="0.3">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row>
    <row r="101" spans="1:48" ht="12" customHeight="1" x14ac:dyDescent="0.3">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row>
    <row r="102" spans="1:48" ht="12" customHeight="1" x14ac:dyDescent="0.3">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row>
    <row r="103" spans="1:48" ht="12" customHeight="1" x14ac:dyDescent="0.3">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row>
    <row r="104" spans="1:48" ht="12" customHeight="1" x14ac:dyDescent="0.3">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row>
    <row r="105" spans="1:48" ht="12" customHeight="1" x14ac:dyDescent="0.3">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row>
    <row r="106" spans="1:48" ht="12" customHeight="1" x14ac:dyDescent="0.3">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row>
    <row r="107" spans="1:48" ht="12" customHeight="1" x14ac:dyDescent="0.3">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row>
    <row r="108" spans="1:48" ht="12" customHeight="1" x14ac:dyDescent="0.3">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row>
    <row r="109" spans="1:48" ht="12" customHeight="1" x14ac:dyDescent="0.3">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row>
    <row r="110" spans="1:48" ht="12" customHeight="1" x14ac:dyDescent="0.3">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row>
    <row r="111" spans="1:48" ht="12" customHeight="1" x14ac:dyDescent="0.3">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row>
    <row r="112" spans="1:48" ht="12" customHeight="1" x14ac:dyDescent="0.3">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row>
    <row r="113" spans="1:48" ht="12" customHeight="1" x14ac:dyDescent="0.3">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row>
    <row r="114" spans="1:48" ht="12" customHeight="1" x14ac:dyDescent="0.3">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row>
    <row r="115" spans="1:48" ht="12" customHeight="1" x14ac:dyDescent="0.3">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row>
    <row r="116" spans="1:48" ht="12" customHeight="1" x14ac:dyDescent="0.3">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row>
    <row r="117" spans="1:48" ht="12" customHeight="1" x14ac:dyDescent="0.3">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row>
    <row r="118" spans="1:48" ht="12" customHeight="1" x14ac:dyDescent="0.3">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row>
    <row r="119" spans="1:48" ht="12" customHeight="1" x14ac:dyDescent="0.3">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row>
    <row r="120" spans="1:48" ht="12" customHeight="1" x14ac:dyDescent="0.3">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row>
    <row r="121" spans="1:48" ht="12" customHeight="1" x14ac:dyDescent="0.3">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row>
    <row r="122" spans="1:48" ht="12" customHeight="1" x14ac:dyDescent="0.3">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row>
    <row r="123" spans="1:48" ht="12" customHeight="1" x14ac:dyDescent="0.3">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row>
    <row r="124" spans="1:48" ht="12" customHeight="1" x14ac:dyDescent="0.3">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row>
    <row r="125" spans="1:48" ht="12" customHeight="1" x14ac:dyDescent="0.3">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row>
    <row r="126" spans="1:48" ht="12" customHeight="1" x14ac:dyDescent="0.3">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row>
    <row r="127" spans="1:48" ht="12" customHeight="1" x14ac:dyDescent="0.3">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row>
    <row r="128" spans="1:48" ht="12" customHeight="1" x14ac:dyDescent="0.3">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row>
    <row r="129" spans="1:48" ht="12" customHeight="1" x14ac:dyDescent="0.3">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row>
    <row r="130" spans="1:48" ht="12" customHeight="1" x14ac:dyDescent="0.3">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row>
    <row r="131" spans="1:48" ht="12" customHeight="1" x14ac:dyDescent="0.3">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row>
    <row r="132" spans="1:48" ht="12" customHeight="1" x14ac:dyDescent="0.3">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row>
    <row r="133" spans="1:48" ht="12" customHeight="1" x14ac:dyDescent="0.3">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row>
    <row r="134" spans="1:48" ht="12" customHeight="1" x14ac:dyDescent="0.3">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row>
  </sheetData>
  <sheetProtection sheet="1" objects="1" scenarios="1"/>
  <mergeCells count="78">
    <mergeCell ref="AD59:AM60"/>
    <mergeCell ref="AN59:AV60"/>
    <mergeCell ref="D62:M63"/>
    <mergeCell ref="N62:AB63"/>
    <mergeCell ref="AD62:AM63"/>
    <mergeCell ref="AN62:AV63"/>
    <mergeCell ref="D68:L69"/>
    <mergeCell ref="D76:M77"/>
    <mergeCell ref="D70:M71"/>
    <mergeCell ref="N70:AV71"/>
    <mergeCell ref="D73:M74"/>
    <mergeCell ref="N73:AB74"/>
    <mergeCell ref="AD73:AM74"/>
    <mergeCell ref="AN73:AV74"/>
    <mergeCell ref="X76:AM77"/>
    <mergeCell ref="AN76:AV77"/>
    <mergeCell ref="N76:W7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AS82:AV83"/>
    <mergeCell ref="N26:AB27"/>
    <mergeCell ref="N51:AB52"/>
    <mergeCell ref="AD51:AM52"/>
    <mergeCell ref="AN51:AV52"/>
    <mergeCell ref="A80:AV80"/>
    <mergeCell ref="N78:W79"/>
    <mergeCell ref="X78:AM79"/>
    <mergeCell ref="D78:M79"/>
    <mergeCell ref="AN78:AV79"/>
    <mergeCell ref="N35:AB36"/>
    <mergeCell ref="AD35:AM36"/>
    <mergeCell ref="AN35:AV36"/>
    <mergeCell ref="N54:AB55"/>
    <mergeCell ref="AD32:AM33"/>
    <mergeCell ref="N65:AB66"/>
    <mergeCell ref="D35:M36"/>
    <mergeCell ref="AD48:AM49"/>
    <mergeCell ref="AN48:AV49"/>
    <mergeCell ref="A43:C45"/>
    <mergeCell ref="D43:AM45"/>
    <mergeCell ref="AN43:AV45"/>
    <mergeCell ref="D46:J47"/>
    <mergeCell ref="AD26:AM27"/>
    <mergeCell ref="AD29:AM30"/>
    <mergeCell ref="D32:M33"/>
    <mergeCell ref="N32:AB33"/>
    <mergeCell ref="AN26:AV27"/>
    <mergeCell ref="AN29:AV30"/>
    <mergeCell ref="AN32:AV33"/>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s>
  <conditionalFormatting sqref="N32">
    <cfRule type="cellIs" dxfId="297" priority="43" operator="equal">
      <formula>0</formula>
    </cfRule>
  </conditionalFormatting>
  <conditionalFormatting sqref="R17">
    <cfRule type="cellIs" dxfId="296" priority="49" operator="equal">
      <formula>0</formula>
    </cfRule>
  </conditionalFormatting>
  <conditionalFormatting sqref="AE17">
    <cfRule type="cellIs" dxfId="295" priority="48" operator="equal">
      <formula>0</formula>
    </cfRule>
  </conditionalFormatting>
  <conditionalFormatting sqref="AQ17:AU18">
    <cfRule type="cellIs" dxfId="294" priority="47" operator="equal">
      <formula>"Compléter dates"</formula>
    </cfRule>
  </conditionalFormatting>
  <conditionalFormatting sqref="N26">
    <cfRule type="cellIs" dxfId="293" priority="45" operator="equal">
      <formula>0</formula>
    </cfRule>
  </conditionalFormatting>
  <conditionalFormatting sqref="N29">
    <cfRule type="cellIs" dxfId="292" priority="44" operator="equal">
      <formula>0</formula>
    </cfRule>
  </conditionalFormatting>
  <conditionalFormatting sqref="AN32">
    <cfRule type="cellIs" dxfId="291" priority="38" operator="equal">
      <formula>0</formula>
    </cfRule>
  </conditionalFormatting>
  <conditionalFormatting sqref="AN48">
    <cfRule type="cellIs" dxfId="290" priority="35" operator="equal">
      <formula>0</formula>
    </cfRule>
  </conditionalFormatting>
  <conditionalFormatting sqref="AN26">
    <cfRule type="cellIs" dxfId="289" priority="40" operator="equal">
      <formula>0</formula>
    </cfRule>
  </conditionalFormatting>
  <conditionalFormatting sqref="AN29">
    <cfRule type="cellIs" dxfId="288" priority="39" operator="equal">
      <formula>0</formula>
    </cfRule>
  </conditionalFormatting>
  <conditionalFormatting sqref="N48">
    <cfRule type="cellIs" dxfId="287" priority="36" operator="equal">
      <formula>0</formula>
    </cfRule>
  </conditionalFormatting>
  <conditionalFormatting sqref="N51">
    <cfRule type="cellIs" dxfId="286" priority="34" operator="equal">
      <formula>0</formula>
    </cfRule>
  </conditionalFormatting>
  <conditionalFormatting sqref="AN51">
    <cfRule type="cellIs" dxfId="285" priority="32" operator="equal">
      <formula>0</formula>
    </cfRule>
  </conditionalFormatting>
  <conditionalFormatting sqref="N70">
    <cfRule type="cellIs" dxfId="284" priority="20" operator="equal">
      <formula>0</formula>
    </cfRule>
  </conditionalFormatting>
  <conditionalFormatting sqref="AN73">
    <cfRule type="cellIs" dxfId="283" priority="18" operator="equal">
      <formula>0</formula>
    </cfRule>
  </conditionalFormatting>
  <conditionalFormatting sqref="N73">
    <cfRule type="cellIs" dxfId="282" priority="19" operator="equal">
      <formula>0</formula>
    </cfRule>
  </conditionalFormatting>
  <conditionalFormatting sqref="D78:AV79">
    <cfRule type="cellIs" dxfId="281" priority="17" operator="equal">
      <formula>0</formula>
    </cfRule>
  </conditionalFormatting>
  <conditionalFormatting sqref="AQ20:AU21">
    <cfRule type="cellIs" dxfId="280" priority="16" operator="equal">
      <formula>0</formula>
    </cfRule>
  </conditionalFormatting>
  <conditionalFormatting sqref="B10">
    <cfRule type="cellIs" dxfId="279" priority="15" operator="equal">
      <formula>0</formula>
    </cfRule>
  </conditionalFormatting>
  <conditionalFormatting sqref="N38">
    <cfRule type="cellIs" dxfId="278" priority="13" operator="equal">
      <formula>0</formula>
    </cfRule>
  </conditionalFormatting>
  <conditionalFormatting sqref="AN35">
    <cfRule type="cellIs" dxfId="277" priority="10" operator="equal">
      <formula>0</formula>
    </cfRule>
  </conditionalFormatting>
  <conditionalFormatting sqref="N35">
    <cfRule type="cellIs" dxfId="276" priority="11" operator="equal">
      <formula>0</formula>
    </cfRule>
  </conditionalFormatting>
  <conditionalFormatting sqref="J5:N6">
    <cfRule type="cellIs" dxfId="275" priority="7" operator="equal">
      <formula>0</formula>
    </cfRule>
  </conditionalFormatting>
  <conditionalFormatting sqref="N54">
    <cfRule type="cellIs" dxfId="274" priority="6" operator="equal">
      <formula>0</formula>
    </cfRule>
  </conditionalFormatting>
  <conditionalFormatting sqref="N59">
    <cfRule type="cellIs" dxfId="273" priority="5" operator="equal">
      <formula>0</formula>
    </cfRule>
  </conditionalFormatting>
  <conditionalFormatting sqref="AN59">
    <cfRule type="cellIs" dxfId="272" priority="4" operator="equal">
      <formula>0</formula>
    </cfRule>
  </conditionalFormatting>
  <conditionalFormatting sqref="N62">
    <cfRule type="cellIs" dxfId="271" priority="3" operator="equal">
      <formula>0</formula>
    </cfRule>
  </conditionalFormatting>
  <conditionalFormatting sqref="AN62">
    <cfRule type="cellIs" dxfId="270" priority="2" operator="equal">
      <formula>0</formula>
    </cfRule>
  </conditionalFormatting>
  <conditionalFormatting sqref="N65">
    <cfRule type="cellIs" dxfId="269" priority="1" operator="equal">
      <formula>0</formula>
    </cfRule>
  </conditionalFormatting>
  <hyperlinks>
    <hyperlink ref="AS82:AV83" location="Thématiques!Zone_d_impression" display="suivant"/>
  </hyperlink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HU224"/>
  <sheetViews>
    <sheetView showGridLines="0" showRowColHeaders="0" showZeros="0" zoomScale="118" zoomScaleNormal="118" workbookViewId="0">
      <pane ySplit="3" topLeftCell="A49" activePane="bottomLeft" state="frozen"/>
      <selection pane="bottomLeft" sqref="A1:AU76"/>
    </sheetView>
  </sheetViews>
  <sheetFormatPr baseColWidth="10" defaultColWidth="2.6640625" defaultRowHeight="12" customHeight="1" x14ac:dyDescent="0.3"/>
  <cols>
    <col min="28" max="28" width="3.109375" bestFit="1" customWidth="1"/>
    <col min="48" max="59" width="2.6640625" style="121"/>
  </cols>
  <sheetData>
    <row r="1" spans="1:229"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517" t="s">
        <v>247</v>
      </c>
      <c r="AO1" s="518"/>
      <c r="AP1" s="518"/>
      <c r="AQ1" s="518"/>
      <c r="AR1" s="518"/>
      <c r="AS1" s="518"/>
      <c r="AT1" s="518"/>
      <c r="AU1" s="519"/>
      <c r="AV1" s="119"/>
      <c r="AW1" s="119"/>
      <c r="AX1" s="119"/>
      <c r="AY1" s="119"/>
      <c r="AZ1" s="119"/>
      <c r="BA1" s="119"/>
      <c r="BB1" s="119"/>
      <c r="BC1" s="119"/>
      <c r="BD1" s="119"/>
      <c r="BE1" s="119"/>
      <c r="BF1" s="119"/>
      <c r="BG1" s="11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99"/>
      <c r="CT1" s="99"/>
      <c r="CU1" s="99"/>
      <c r="CV1" s="99"/>
      <c r="CW1" s="99"/>
      <c r="CX1" s="99"/>
      <c r="CY1" s="99"/>
      <c r="CZ1" s="99"/>
      <c r="DA1" s="99"/>
      <c r="DB1" s="99"/>
      <c r="DC1" s="99"/>
      <c r="DD1" s="99"/>
      <c r="DE1" s="99"/>
      <c r="DF1" s="99"/>
      <c r="DG1" s="99"/>
      <c r="DH1" s="99"/>
      <c r="DI1" s="99"/>
      <c r="DJ1" s="99"/>
      <c r="DK1" s="99"/>
      <c r="DL1" s="99"/>
      <c r="DM1" s="99"/>
      <c r="DN1" s="99"/>
      <c r="DO1" s="99"/>
      <c r="DP1" s="99"/>
      <c r="DQ1" s="99"/>
      <c r="DR1" s="99"/>
      <c r="DS1" s="99"/>
      <c r="DT1" s="99"/>
      <c r="DU1" s="99"/>
      <c r="DV1" s="99"/>
      <c r="DW1" s="99"/>
      <c r="DX1" s="99"/>
      <c r="DY1" s="99"/>
      <c r="DZ1" s="99"/>
      <c r="EA1" s="99"/>
      <c r="EB1" s="99"/>
      <c r="EC1" s="99"/>
      <c r="ED1" s="99"/>
      <c r="EE1" s="99"/>
      <c r="EF1" s="99"/>
      <c r="EG1" s="99"/>
      <c r="EH1" s="99"/>
      <c r="EI1" s="99"/>
      <c r="EJ1" s="99"/>
      <c r="EK1" s="99"/>
      <c r="EL1" s="99"/>
      <c r="EM1" s="99"/>
      <c r="EN1" s="99"/>
      <c r="EO1" s="99"/>
      <c r="EP1" s="99"/>
      <c r="EQ1" s="99"/>
      <c r="ER1" s="99"/>
      <c r="ES1" s="99"/>
      <c r="ET1" s="99"/>
      <c r="EU1" s="99"/>
      <c r="EV1" s="99"/>
      <c r="EW1" s="99"/>
      <c r="EX1" s="99"/>
      <c r="EY1" s="99"/>
      <c r="EZ1" s="99"/>
      <c r="FA1" s="99"/>
      <c r="FB1" s="99"/>
      <c r="FC1" s="99"/>
      <c r="FD1" s="99"/>
      <c r="FE1" s="99"/>
      <c r="FF1" s="99"/>
      <c r="FG1" s="99"/>
      <c r="FH1" s="99"/>
      <c r="FI1" s="99"/>
      <c r="FJ1" s="99"/>
      <c r="FK1" s="99"/>
      <c r="FL1" s="99"/>
      <c r="FM1" s="99"/>
      <c r="FN1" s="99"/>
      <c r="FO1" s="99"/>
      <c r="FP1" s="99"/>
      <c r="FQ1" s="99"/>
      <c r="FR1" s="99"/>
      <c r="FS1" s="99"/>
      <c r="FT1" s="99"/>
      <c r="FU1" s="99"/>
      <c r="FV1" s="99"/>
      <c r="FW1" s="99"/>
      <c r="FX1" s="99"/>
      <c r="FY1" s="99"/>
      <c r="FZ1" s="99"/>
      <c r="GA1" s="99"/>
      <c r="GB1" s="99"/>
      <c r="GC1" s="99"/>
      <c r="GD1" s="99"/>
      <c r="GE1" s="99"/>
      <c r="GF1" s="99"/>
      <c r="GG1" s="99"/>
      <c r="GH1" s="99"/>
      <c r="GI1" s="99"/>
      <c r="GJ1" s="99"/>
      <c r="GK1" s="99"/>
      <c r="GL1" s="99"/>
      <c r="GM1" s="99"/>
      <c r="GN1" s="99"/>
      <c r="GO1" s="99"/>
      <c r="GP1" s="99"/>
      <c r="GQ1" s="99"/>
      <c r="GR1" s="99"/>
      <c r="GS1" s="99"/>
      <c r="GT1" s="99"/>
      <c r="GU1" s="99"/>
      <c r="GV1" s="99"/>
      <c r="GW1" s="99"/>
      <c r="GX1" s="99"/>
      <c r="GY1" s="99"/>
      <c r="GZ1" s="99"/>
      <c r="HA1" s="99"/>
      <c r="HB1" s="99"/>
      <c r="HC1" s="99"/>
      <c r="HD1" s="99"/>
      <c r="HE1" s="99"/>
      <c r="HF1" s="99"/>
      <c r="HG1" s="99"/>
      <c r="HH1" s="99"/>
      <c r="HI1" s="99"/>
      <c r="HJ1" s="99"/>
      <c r="HK1" s="99"/>
      <c r="HL1" s="99"/>
      <c r="HM1" s="99"/>
      <c r="HN1" s="99"/>
      <c r="HO1" s="99"/>
      <c r="HP1" s="99"/>
      <c r="HQ1" s="99"/>
      <c r="HR1" s="99"/>
      <c r="HS1" s="99"/>
      <c r="HT1" s="99"/>
      <c r="HU1" s="99"/>
    </row>
    <row r="2" spans="1:229"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520"/>
      <c r="AO2" s="420"/>
      <c r="AP2" s="420"/>
      <c r="AQ2" s="420"/>
      <c r="AR2" s="420"/>
      <c r="AS2" s="420"/>
      <c r="AT2" s="420"/>
      <c r="AU2" s="521"/>
      <c r="AV2" s="119"/>
      <c r="AW2" s="119"/>
      <c r="AX2" s="119"/>
      <c r="AY2" s="119"/>
      <c r="AZ2" s="119"/>
      <c r="BA2" s="119"/>
      <c r="BB2" s="119"/>
      <c r="BC2" s="119"/>
      <c r="BD2" s="119"/>
      <c r="BE2" s="119"/>
      <c r="BF2" s="119"/>
      <c r="BG2" s="11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9"/>
      <c r="FB2" s="99"/>
      <c r="FC2" s="99"/>
      <c r="FD2" s="99"/>
      <c r="FE2" s="99"/>
      <c r="FF2" s="99"/>
      <c r="FG2" s="99"/>
      <c r="FH2" s="99"/>
      <c r="FI2" s="99"/>
      <c r="FJ2" s="99"/>
      <c r="FK2" s="99"/>
      <c r="FL2" s="99"/>
      <c r="FM2" s="99"/>
      <c r="FN2" s="99"/>
      <c r="FO2" s="99"/>
      <c r="FP2" s="99"/>
      <c r="FQ2" s="99"/>
      <c r="FR2" s="99"/>
      <c r="FS2" s="99"/>
      <c r="FT2" s="99"/>
      <c r="FU2" s="99"/>
      <c r="FV2" s="99"/>
      <c r="FW2" s="99"/>
      <c r="FX2" s="99"/>
      <c r="FY2" s="99"/>
      <c r="FZ2" s="99"/>
      <c r="GA2" s="99"/>
      <c r="GB2" s="99"/>
      <c r="GC2" s="99"/>
      <c r="GD2" s="99"/>
      <c r="GE2" s="99"/>
      <c r="GF2" s="99"/>
      <c r="GG2" s="99"/>
      <c r="GH2" s="99"/>
      <c r="GI2" s="99"/>
      <c r="GJ2" s="99"/>
      <c r="GK2" s="99"/>
      <c r="GL2" s="99"/>
      <c r="GM2" s="99"/>
      <c r="GN2" s="99"/>
      <c r="GO2" s="99"/>
      <c r="GP2" s="99"/>
      <c r="GQ2" s="99"/>
      <c r="GR2" s="99"/>
      <c r="GS2" s="99"/>
      <c r="GT2" s="99"/>
      <c r="GU2" s="99"/>
      <c r="GV2" s="99"/>
      <c r="GW2" s="99"/>
      <c r="GX2" s="99"/>
      <c r="GY2" s="99"/>
      <c r="GZ2" s="99"/>
      <c r="HA2" s="99"/>
      <c r="HB2" s="99"/>
      <c r="HC2" s="99"/>
      <c r="HD2" s="99"/>
      <c r="HE2" s="99"/>
      <c r="HF2" s="99"/>
      <c r="HG2" s="99"/>
      <c r="HH2" s="99"/>
      <c r="HI2" s="99"/>
      <c r="HJ2" s="99"/>
      <c r="HK2" s="99"/>
      <c r="HL2" s="99"/>
      <c r="HM2" s="99"/>
      <c r="HN2" s="99"/>
      <c r="HO2" s="99"/>
      <c r="HP2" s="99"/>
      <c r="HQ2" s="99"/>
      <c r="HR2" s="99"/>
      <c r="HS2" s="99"/>
      <c r="HT2" s="99"/>
      <c r="HU2" s="99"/>
    </row>
    <row r="3" spans="1:229"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522"/>
      <c r="AO3" s="523"/>
      <c r="AP3" s="523"/>
      <c r="AQ3" s="523"/>
      <c r="AR3" s="523"/>
      <c r="AS3" s="523"/>
      <c r="AT3" s="523"/>
      <c r="AU3" s="524"/>
      <c r="AV3" s="119"/>
      <c r="AW3" s="119"/>
      <c r="AX3" s="119"/>
      <c r="AY3" s="119"/>
      <c r="AZ3" s="119"/>
      <c r="BA3" s="119"/>
      <c r="BB3" s="119"/>
      <c r="BC3" s="119"/>
      <c r="BD3" s="119"/>
      <c r="BE3" s="119"/>
      <c r="BF3" s="119"/>
      <c r="BG3" s="11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c r="DU3" s="99"/>
      <c r="DV3" s="99"/>
      <c r="DW3" s="99"/>
      <c r="DX3" s="99"/>
      <c r="DY3" s="99"/>
      <c r="DZ3" s="99"/>
      <c r="EA3" s="99"/>
      <c r="EB3" s="99"/>
      <c r="EC3" s="99"/>
      <c r="ED3" s="99"/>
      <c r="EE3" s="99"/>
      <c r="EF3" s="99"/>
      <c r="EG3" s="99"/>
      <c r="EH3" s="99"/>
      <c r="EI3" s="99"/>
      <c r="EJ3" s="99"/>
      <c r="EK3" s="99"/>
      <c r="EL3" s="99"/>
      <c r="EM3" s="99"/>
      <c r="EN3" s="99"/>
      <c r="EO3" s="99"/>
      <c r="EP3" s="99"/>
      <c r="EQ3" s="99"/>
      <c r="ER3" s="99"/>
      <c r="ES3" s="99"/>
      <c r="ET3" s="99"/>
      <c r="EU3" s="99"/>
      <c r="EV3" s="99"/>
      <c r="EW3" s="99"/>
      <c r="EX3" s="99"/>
      <c r="EY3" s="99"/>
      <c r="EZ3" s="99"/>
      <c r="FA3" s="99"/>
      <c r="FB3" s="99"/>
      <c r="FC3" s="99"/>
      <c r="FD3" s="99"/>
      <c r="FE3" s="99"/>
      <c r="FF3" s="99"/>
      <c r="FG3" s="99"/>
      <c r="FH3" s="99"/>
      <c r="FI3" s="99"/>
      <c r="FJ3" s="99"/>
      <c r="FK3" s="99"/>
      <c r="FL3" s="99"/>
      <c r="FM3" s="99"/>
      <c r="FN3" s="99"/>
      <c r="FO3" s="99"/>
      <c r="FP3" s="99"/>
      <c r="FQ3" s="99"/>
      <c r="FR3" s="99"/>
      <c r="FS3" s="99"/>
      <c r="FT3" s="99"/>
      <c r="FU3" s="99"/>
      <c r="FV3" s="99"/>
      <c r="FW3" s="99"/>
      <c r="FX3" s="99"/>
      <c r="FY3" s="99"/>
      <c r="FZ3" s="99"/>
      <c r="GA3" s="99"/>
      <c r="GB3" s="99"/>
      <c r="GC3" s="99"/>
      <c r="GD3" s="99"/>
      <c r="GE3" s="99"/>
      <c r="GF3" s="99"/>
      <c r="GG3" s="99"/>
      <c r="GH3" s="99"/>
      <c r="GI3" s="99"/>
      <c r="GJ3" s="99"/>
      <c r="GK3" s="99"/>
      <c r="GL3" s="99"/>
      <c r="GM3" s="99"/>
      <c r="GN3" s="99"/>
      <c r="GO3" s="99"/>
      <c r="GP3" s="99"/>
      <c r="GQ3" s="99"/>
      <c r="GR3" s="99"/>
      <c r="GS3" s="99"/>
      <c r="GT3" s="99"/>
      <c r="GU3" s="99"/>
      <c r="GV3" s="99"/>
      <c r="GW3" s="99"/>
      <c r="GX3" s="99"/>
      <c r="GY3" s="99"/>
      <c r="GZ3" s="99"/>
      <c r="HA3" s="99"/>
      <c r="HB3" s="99"/>
      <c r="HC3" s="99"/>
      <c r="HD3" s="99"/>
      <c r="HE3" s="99"/>
      <c r="HF3" s="99"/>
      <c r="HG3" s="99"/>
      <c r="HH3" s="99"/>
      <c r="HI3" s="99"/>
      <c r="HJ3" s="99"/>
      <c r="HK3" s="99"/>
      <c r="HL3" s="99"/>
      <c r="HM3" s="99"/>
      <c r="HN3" s="99"/>
      <c r="HO3" s="99"/>
      <c r="HP3" s="99"/>
      <c r="HQ3" s="99"/>
      <c r="HR3" s="99"/>
      <c r="HS3" s="99"/>
      <c r="HT3" s="99"/>
      <c r="HU3" s="99"/>
    </row>
    <row r="4" spans="1:229" ht="12" customHeight="1" thickTop="1" x14ac:dyDescent="0.3">
      <c r="AV4" s="119"/>
      <c r="AW4" s="119"/>
      <c r="AX4" s="119"/>
      <c r="AY4" s="119"/>
      <c r="AZ4" s="119"/>
      <c r="BA4" s="119"/>
      <c r="BB4" s="119"/>
      <c r="BC4" s="119"/>
      <c r="BD4" s="119"/>
      <c r="BE4" s="119"/>
      <c r="BF4" s="119"/>
      <c r="BG4" s="11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row>
    <row r="5" spans="1:229" ht="12" customHeight="1" x14ac:dyDescent="0.3">
      <c r="A5" s="390" t="s">
        <v>165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119"/>
      <c r="AW5" s="119"/>
      <c r="AX5" s="119"/>
      <c r="AY5" s="119"/>
      <c r="AZ5" s="119"/>
      <c r="BA5" s="119"/>
      <c r="BB5" s="119"/>
      <c r="BC5" s="119"/>
      <c r="BD5" s="119"/>
      <c r="BE5" s="119"/>
      <c r="BF5" s="119"/>
      <c r="BG5" s="11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row>
    <row r="6" spans="1:229" ht="12" customHeight="1"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119"/>
      <c r="AW6" s="119"/>
      <c r="AX6" s="119"/>
      <c r="AY6" s="119"/>
      <c r="AZ6" s="119"/>
      <c r="BA6" s="119"/>
      <c r="BB6" s="119"/>
      <c r="BC6" s="119"/>
      <c r="BD6" s="119"/>
      <c r="BE6" s="119"/>
      <c r="BF6" s="119"/>
      <c r="BG6" s="11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row>
    <row r="7" spans="1:229" ht="12" customHeight="1" thickBot="1" x14ac:dyDescent="0.3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119"/>
      <c r="AW7" s="119"/>
      <c r="AX7" s="119"/>
      <c r="AY7" s="119"/>
      <c r="AZ7" s="119"/>
      <c r="BA7" s="119"/>
      <c r="BB7" s="119"/>
      <c r="BC7" s="119"/>
      <c r="BD7" s="119"/>
      <c r="BE7" s="119"/>
      <c r="BF7" s="119"/>
      <c r="BG7" s="11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row>
    <row r="8" spans="1:229" ht="12" customHeight="1" x14ac:dyDescent="0.3">
      <c r="B8" s="482" t="str">
        <f>CONCATENATE(Identification!B10)</f>
        <v/>
      </c>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3"/>
      <c r="AR8" s="483"/>
      <c r="AS8" s="483"/>
      <c r="AT8" s="483"/>
      <c r="AU8" s="484"/>
      <c r="AV8" s="119"/>
      <c r="AW8" s="119"/>
      <c r="AX8" s="119"/>
      <c r="AY8" s="119"/>
      <c r="AZ8" s="119"/>
      <c r="BA8" s="119"/>
      <c r="BB8" s="119"/>
      <c r="BC8" s="119"/>
      <c r="BD8" s="119"/>
      <c r="BE8" s="119"/>
      <c r="BF8" s="119"/>
      <c r="BG8" s="11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row>
    <row r="9" spans="1:229" ht="12" customHeight="1" x14ac:dyDescent="0.3">
      <c r="B9" s="485"/>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7"/>
      <c r="AV9" s="119"/>
      <c r="AW9" s="119"/>
      <c r="AX9" s="119"/>
      <c r="AY9" s="119"/>
      <c r="AZ9" s="119"/>
      <c r="BA9" s="119"/>
      <c r="BB9" s="119"/>
      <c r="BC9" s="119"/>
      <c r="BD9" s="119"/>
      <c r="BE9" s="119"/>
      <c r="BF9" s="119"/>
      <c r="BG9" s="119"/>
      <c r="BH9" s="99"/>
      <c r="BI9" s="99"/>
      <c r="BJ9" s="99"/>
      <c r="BK9" s="99"/>
      <c r="BL9" s="99"/>
      <c r="BM9" s="118"/>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row>
    <row r="10" spans="1:229" ht="12" customHeight="1" x14ac:dyDescent="0.3">
      <c r="B10" s="485"/>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7"/>
      <c r="AV10" s="119"/>
      <c r="AW10" s="119"/>
      <c r="AX10" s="119"/>
      <c r="AY10" s="119"/>
      <c r="AZ10" s="119"/>
      <c r="BA10" s="119"/>
      <c r="BB10" s="119"/>
      <c r="BC10" s="119"/>
      <c r="BD10" s="119"/>
      <c r="BE10" s="119"/>
      <c r="BF10" s="119"/>
      <c r="BG10" s="11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row>
    <row r="11" spans="1:229" ht="12" customHeight="1" x14ac:dyDescent="0.3">
      <c r="B11" s="485"/>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7"/>
      <c r="AV11" s="119"/>
      <c r="AW11" s="119"/>
      <c r="AX11" s="119"/>
      <c r="AY11" s="119"/>
      <c r="AZ11" s="119"/>
      <c r="BA11" s="119"/>
      <c r="BB11" s="119"/>
      <c r="BC11" s="119"/>
      <c r="BD11" s="119"/>
      <c r="BE11" s="119"/>
      <c r="BF11" s="119"/>
      <c r="BG11" s="11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row>
    <row r="12" spans="1:229" ht="12" customHeight="1" thickBot="1" x14ac:dyDescent="0.35">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90"/>
      <c r="AV12" s="119"/>
      <c r="AW12" s="119"/>
      <c r="AX12" s="119"/>
      <c r="AY12" s="119"/>
      <c r="AZ12" s="119"/>
      <c r="BA12" s="119"/>
      <c r="BB12" s="119"/>
      <c r="BC12" s="119"/>
      <c r="BD12" s="119"/>
      <c r="BE12" s="119"/>
      <c r="BF12" s="119"/>
      <c r="BG12" s="11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row>
    <row r="13" spans="1:229" ht="12" customHeight="1" thickBot="1" x14ac:dyDescent="0.35">
      <c r="AV13" s="119"/>
      <c r="AW13" s="119"/>
      <c r="AX13" s="119"/>
      <c r="AY13" s="119"/>
      <c r="AZ13" s="119"/>
      <c r="BA13" s="119"/>
      <c r="BB13" s="119"/>
      <c r="BC13" s="119"/>
      <c r="BD13" s="119"/>
      <c r="BE13" s="119"/>
      <c r="BF13" s="119"/>
      <c r="BG13" s="11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row>
    <row r="14" spans="1:229" ht="12" customHeight="1" x14ac:dyDescent="0.3">
      <c r="M14" s="491" t="s">
        <v>821</v>
      </c>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3"/>
      <c r="AV14" s="119"/>
      <c r="AW14" s="119"/>
      <c r="AX14" s="119"/>
      <c r="AY14" s="119"/>
      <c r="AZ14" s="119"/>
      <c r="BA14" s="119"/>
      <c r="BB14" s="119"/>
      <c r="BC14" s="119"/>
      <c r="BD14" s="119"/>
      <c r="BE14" s="119"/>
      <c r="BF14" s="119"/>
      <c r="BG14" s="11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row>
    <row r="15" spans="1:229" ht="12" customHeight="1" thickBot="1" x14ac:dyDescent="0.35">
      <c r="D15" s="379" t="s">
        <v>48</v>
      </c>
      <c r="E15" s="379"/>
      <c r="F15" s="379"/>
      <c r="G15" s="379"/>
      <c r="H15" s="379"/>
      <c r="I15" s="379"/>
      <c r="J15" s="379"/>
      <c r="K15" s="77"/>
      <c r="L15" s="77"/>
      <c r="M15" s="494"/>
      <c r="N15" s="495"/>
      <c r="O15" s="495"/>
      <c r="P15" s="495"/>
      <c r="Q15" s="495"/>
      <c r="R15" s="495"/>
      <c r="S15" s="495"/>
      <c r="T15" s="495"/>
      <c r="U15" s="495"/>
      <c r="V15" s="495"/>
      <c r="W15" s="495"/>
      <c r="X15" s="495"/>
      <c r="Y15" s="495"/>
      <c r="Z15" s="495"/>
      <c r="AA15" s="495"/>
      <c r="AB15" s="495"/>
      <c r="AC15" s="495"/>
      <c r="AD15" s="495"/>
      <c r="AE15" s="495"/>
      <c r="AF15" s="495"/>
      <c r="AG15" s="495"/>
      <c r="AH15" s="495"/>
      <c r="AI15" s="495"/>
      <c r="AJ15" s="495"/>
      <c r="AK15" s="495"/>
      <c r="AL15" s="496"/>
      <c r="AM15" s="77"/>
      <c r="AN15" s="77"/>
      <c r="AO15" s="77"/>
      <c r="AP15" s="77"/>
      <c r="AQ15" s="77"/>
      <c r="AR15" s="77"/>
      <c r="AS15" s="77"/>
      <c r="AT15" s="77"/>
      <c r="AU15" s="77"/>
      <c r="AV15" s="120"/>
      <c r="AW15" s="120"/>
      <c r="AX15" s="120"/>
      <c r="AY15" s="120"/>
      <c r="AZ15" s="120"/>
      <c r="BA15" s="120"/>
      <c r="BB15" s="120"/>
      <c r="BC15" s="120"/>
      <c r="BD15" s="119"/>
      <c r="BE15" s="119"/>
      <c r="BF15" s="119"/>
      <c r="BG15" s="11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row>
    <row r="16" spans="1:229" ht="12" customHeight="1" x14ac:dyDescent="0.3">
      <c r="D16" s="379"/>
      <c r="E16" s="379"/>
      <c r="F16" s="379"/>
      <c r="G16" s="379"/>
      <c r="H16" s="379"/>
      <c r="I16" s="379"/>
      <c r="J16" s="379"/>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120"/>
      <c r="AW16" s="120"/>
      <c r="AX16" s="120"/>
      <c r="AY16" s="120"/>
      <c r="AZ16" s="120"/>
      <c r="BA16" s="120"/>
      <c r="BB16" s="120"/>
      <c r="BC16" s="120"/>
      <c r="BD16" s="119"/>
      <c r="BE16" s="119"/>
      <c r="BF16" s="119"/>
      <c r="BG16" s="11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row>
    <row r="17" spans="4:229" ht="15" customHeight="1" x14ac:dyDescent="0.3">
      <c r="D17" s="478" t="s">
        <v>11</v>
      </c>
      <c r="E17" s="478"/>
      <c r="F17" s="478"/>
      <c r="G17" s="478"/>
      <c r="H17" s="478"/>
      <c r="I17" s="478"/>
      <c r="J17" s="478"/>
      <c r="K17" s="478"/>
      <c r="L17" s="478"/>
      <c r="M17" s="478"/>
      <c r="N17" s="478"/>
      <c r="O17" s="478"/>
      <c r="Q17" s="78"/>
      <c r="R17" s="78"/>
      <c r="T17" s="478" t="s">
        <v>17</v>
      </c>
      <c r="U17" s="478"/>
      <c r="V17" s="478"/>
      <c r="W17" s="478"/>
      <c r="X17" s="478"/>
      <c r="Y17" s="478"/>
      <c r="Z17" s="478"/>
      <c r="AA17" s="478"/>
      <c r="AB17" s="478"/>
      <c r="AC17" s="478"/>
      <c r="AD17" s="478"/>
      <c r="AE17" s="478"/>
      <c r="AG17" s="78"/>
      <c r="AH17" s="478" t="s">
        <v>13</v>
      </c>
      <c r="AI17" s="478"/>
      <c r="AJ17" s="478"/>
      <c r="AK17" s="478"/>
      <c r="AL17" s="478"/>
      <c r="AM17" s="478"/>
      <c r="AN17" s="478"/>
      <c r="AO17" s="478"/>
      <c r="AP17" s="478"/>
      <c r="AQ17" s="478"/>
      <c r="AR17" s="478"/>
      <c r="AS17" s="478"/>
      <c r="AU17" s="78"/>
      <c r="AV17" s="119"/>
      <c r="AW17" s="119"/>
      <c r="AX17" s="119"/>
      <c r="AY17" s="120"/>
      <c r="AZ17" s="120"/>
      <c r="BA17" s="120"/>
      <c r="BB17" s="120"/>
      <c r="BC17" s="120"/>
      <c r="BD17" s="119"/>
      <c r="BE17" s="119"/>
      <c r="BF17" s="119"/>
      <c r="BG17" s="11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row>
    <row r="18" spans="4:229" ht="15" customHeight="1" thickBot="1" x14ac:dyDescent="0.35">
      <c r="D18" s="330"/>
      <c r="E18" s="330"/>
      <c r="F18" s="330"/>
      <c r="G18" s="330"/>
      <c r="H18" s="330"/>
      <c r="I18" s="330"/>
      <c r="J18" s="330"/>
      <c r="K18" s="330"/>
      <c r="L18" s="330"/>
      <c r="M18" s="330"/>
      <c r="N18" s="330"/>
      <c r="O18" s="330"/>
      <c r="Q18" s="78"/>
      <c r="R18" s="78"/>
      <c r="T18" s="330"/>
      <c r="U18" s="330"/>
      <c r="V18" s="330"/>
      <c r="W18" s="330"/>
      <c r="X18" s="330"/>
      <c r="Y18" s="330"/>
      <c r="Z18" s="330"/>
      <c r="AA18" s="330"/>
      <c r="AB18" s="330"/>
      <c r="AC18" s="330"/>
      <c r="AD18" s="330"/>
      <c r="AE18" s="330"/>
      <c r="AG18" s="78"/>
      <c r="AH18" s="330"/>
      <c r="AI18" s="330"/>
      <c r="AJ18" s="330"/>
      <c r="AK18" s="330"/>
      <c r="AL18" s="330"/>
      <c r="AM18" s="330"/>
      <c r="AN18" s="330"/>
      <c r="AO18" s="330"/>
      <c r="AP18" s="330"/>
      <c r="AQ18" s="330"/>
      <c r="AR18" s="330"/>
      <c r="AS18" s="330"/>
      <c r="AU18" s="78"/>
      <c r="AV18" s="119"/>
      <c r="AW18" s="119"/>
      <c r="AX18" s="119"/>
      <c r="AY18" s="120"/>
      <c r="AZ18" s="120"/>
      <c r="BA18" s="120"/>
      <c r="BB18" s="120"/>
      <c r="BC18" s="120"/>
      <c r="BD18" s="119"/>
      <c r="BE18" s="119"/>
      <c r="BF18" s="119"/>
      <c r="BG18" s="119"/>
      <c r="BH18" s="99"/>
      <c r="BI18" s="99"/>
      <c r="BJ18" s="99"/>
      <c r="BK18" s="99"/>
      <c r="BL18" s="99"/>
      <c r="BM18" s="119"/>
      <c r="BN18" s="11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row>
    <row r="19" spans="4:229" ht="15" customHeight="1" thickTop="1" x14ac:dyDescent="0.3">
      <c r="D19" s="314" t="s">
        <v>3</v>
      </c>
      <c r="E19" s="314"/>
      <c r="F19" s="314"/>
      <c r="G19" s="314"/>
      <c r="H19" s="314"/>
      <c r="I19" s="314"/>
      <c r="J19" s="314"/>
      <c r="K19" s="314"/>
      <c r="L19" s="314"/>
      <c r="M19" s="32"/>
      <c r="N19" s="477"/>
      <c r="O19" s="477"/>
      <c r="Q19" s="80"/>
      <c r="R19" s="80"/>
      <c r="T19" s="314" t="s">
        <v>7</v>
      </c>
      <c r="U19" s="314"/>
      <c r="V19" s="314"/>
      <c r="W19" s="314"/>
      <c r="X19" s="314"/>
      <c r="Y19" s="314"/>
      <c r="Z19" s="314"/>
      <c r="AA19" s="314"/>
      <c r="AB19" s="314"/>
      <c r="AC19" s="32"/>
      <c r="AD19" s="477"/>
      <c r="AE19" s="477"/>
      <c r="AG19" s="80"/>
      <c r="AH19" s="479" t="s">
        <v>8</v>
      </c>
      <c r="AI19" s="479"/>
      <c r="AJ19" s="479"/>
      <c r="AK19" s="479"/>
      <c r="AL19" s="479"/>
      <c r="AM19" s="479"/>
      <c r="AN19" s="479"/>
      <c r="AO19" s="479"/>
      <c r="AP19" s="479"/>
      <c r="AQ19" s="32"/>
      <c r="AR19" s="477"/>
      <c r="AS19" s="477"/>
      <c r="AV19" s="476" t="e">
        <f>VLOOKUP(N19,Liste!$A:$B,2,FALSE)</f>
        <v>#N/A</v>
      </c>
      <c r="AW19" s="476"/>
      <c r="AX19" s="129" t="e">
        <f>VLOOKUP(AD19,Liste!$A:$B,2,FALSE)</f>
        <v>#N/A</v>
      </c>
      <c r="AY19" s="120"/>
      <c r="AZ19" s="120"/>
      <c r="BA19" s="120"/>
      <c r="BB19" s="120"/>
      <c r="BC19" s="120"/>
      <c r="BD19" s="119"/>
      <c r="BE19" s="119"/>
      <c r="BF19" s="119"/>
      <c r="BG19" s="119"/>
      <c r="BH19" s="99"/>
      <c r="BI19" s="99"/>
      <c r="BJ19" s="99"/>
      <c r="BK19" s="99"/>
      <c r="BL19" s="99"/>
      <c r="BM19" s="119"/>
      <c r="BN19" s="11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row>
    <row r="20" spans="4:229" ht="15" customHeight="1" thickBot="1" x14ac:dyDescent="0.35">
      <c r="D20" s="314"/>
      <c r="E20" s="314"/>
      <c r="F20" s="314"/>
      <c r="G20" s="314"/>
      <c r="H20" s="314"/>
      <c r="I20" s="314"/>
      <c r="J20" s="314"/>
      <c r="K20" s="314"/>
      <c r="L20" s="314"/>
      <c r="M20" s="32"/>
      <c r="N20" s="477"/>
      <c r="O20" s="477"/>
      <c r="Q20" s="80"/>
      <c r="R20" s="80"/>
      <c r="T20" s="314"/>
      <c r="U20" s="314"/>
      <c r="V20" s="314"/>
      <c r="W20" s="314"/>
      <c r="X20" s="314"/>
      <c r="Y20" s="314"/>
      <c r="Z20" s="314"/>
      <c r="AA20" s="314"/>
      <c r="AB20" s="314"/>
      <c r="AC20" s="32"/>
      <c r="AD20" s="477"/>
      <c r="AE20" s="477"/>
      <c r="AG20" s="80"/>
      <c r="AH20" s="480"/>
      <c r="AI20" s="480"/>
      <c r="AJ20" s="480"/>
      <c r="AK20" s="480"/>
      <c r="AL20" s="480"/>
      <c r="AM20" s="480"/>
      <c r="AN20" s="480"/>
      <c r="AO20" s="480"/>
      <c r="AP20" s="480"/>
      <c r="AQ20" s="81"/>
      <c r="AR20" s="481"/>
      <c r="AS20" s="481"/>
      <c r="AV20" s="476"/>
      <c r="AW20" s="476"/>
      <c r="AX20" s="129"/>
      <c r="AY20" s="120"/>
      <c r="AZ20" s="120"/>
      <c r="BA20" s="120"/>
      <c r="BB20" s="120"/>
      <c r="BC20" s="120"/>
      <c r="BD20" s="119"/>
      <c r="BE20" s="119"/>
      <c r="BF20" s="119"/>
      <c r="BG20" s="11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row>
    <row r="21" spans="4:229" ht="15" customHeight="1" x14ac:dyDescent="0.3">
      <c r="D21" s="314" t="s">
        <v>4</v>
      </c>
      <c r="E21" s="314"/>
      <c r="F21" s="314"/>
      <c r="G21" s="314"/>
      <c r="H21" s="314"/>
      <c r="I21" s="314"/>
      <c r="J21" s="314"/>
      <c r="K21" s="314"/>
      <c r="L21" s="314"/>
      <c r="M21" s="33"/>
      <c r="N21" s="477"/>
      <c r="O21" s="477"/>
      <c r="Q21" s="77"/>
      <c r="R21" s="77"/>
      <c r="T21" s="314" t="s">
        <v>51</v>
      </c>
      <c r="U21" s="314"/>
      <c r="V21" s="314"/>
      <c r="W21" s="314"/>
      <c r="X21" s="314"/>
      <c r="Y21" s="314"/>
      <c r="Z21" s="314"/>
      <c r="AA21" s="314"/>
      <c r="AB21" s="314"/>
      <c r="AC21" s="33"/>
      <c r="AD21" s="477"/>
      <c r="AE21" s="477"/>
      <c r="AV21" s="476" t="e">
        <f>VLOOKUP(N21,Liste!$A:$B,2,FALSE)</f>
        <v>#N/A</v>
      </c>
      <c r="AW21" s="476"/>
      <c r="AX21" s="129" t="e">
        <f>VLOOKUP(AD21,Liste!$A:$B,2,FALSE)</f>
        <v>#N/A</v>
      </c>
      <c r="AY21" s="120"/>
      <c r="AZ21" s="120"/>
      <c r="BA21" s="120"/>
      <c r="BB21" s="120"/>
      <c r="BC21" s="120"/>
      <c r="BD21" s="119"/>
      <c r="BE21" s="119"/>
      <c r="BF21" s="119"/>
      <c r="BG21" s="11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row>
    <row r="22" spans="4:229" ht="15" customHeight="1" thickBot="1" x14ac:dyDescent="0.35">
      <c r="D22" s="314"/>
      <c r="E22" s="314"/>
      <c r="F22" s="314"/>
      <c r="G22" s="314"/>
      <c r="H22" s="314"/>
      <c r="I22" s="314"/>
      <c r="J22" s="314"/>
      <c r="K22" s="314"/>
      <c r="L22" s="314"/>
      <c r="M22" s="33"/>
      <c r="N22" s="477"/>
      <c r="O22" s="477"/>
      <c r="Q22" s="77"/>
      <c r="R22" s="77"/>
      <c r="T22" s="480"/>
      <c r="U22" s="480"/>
      <c r="V22" s="480"/>
      <c r="W22" s="480"/>
      <c r="X22" s="480"/>
      <c r="Y22" s="480"/>
      <c r="Z22" s="480"/>
      <c r="AA22" s="480"/>
      <c r="AB22" s="480"/>
      <c r="AC22" s="40"/>
      <c r="AD22" s="481"/>
      <c r="AE22" s="481"/>
      <c r="AH22" s="478" t="s">
        <v>10</v>
      </c>
      <c r="AI22" s="478"/>
      <c r="AJ22" s="478"/>
      <c r="AK22" s="478"/>
      <c r="AL22" s="478"/>
      <c r="AM22" s="478"/>
      <c r="AN22" s="478"/>
      <c r="AO22" s="478"/>
      <c r="AP22" s="478"/>
      <c r="AQ22" s="478"/>
      <c r="AR22" s="478"/>
      <c r="AS22" s="478"/>
      <c r="AV22" s="476"/>
      <c r="AW22" s="476"/>
      <c r="AX22" s="129"/>
      <c r="AY22" s="120"/>
      <c r="AZ22" s="120"/>
      <c r="BA22" s="120"/>
      <c r="BB22" s="120"/>
      <c r="BC22" s="120"/>
      <c r="BD22" s="119"/>
      <c r="BE22" s="119"/>
      <c r="BF22" s="119"/>
      <c r="BG22" s="11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row>
    <row r="23" spans="4:229" ht="15" customHeight="1" thickBot="1" x14ac:dyDescent="0.35">
      <c r="D23" s="314" t="s">
        <v>5</v>
      </c>
      <c r="E23" s="314"/>
      <c r="F23" s="314"/>
      <c r="G23" s="314"/>
      <c r="H23" s="314"/>
      <c r="I23" s="314"/>
      <c r="J23" s="314"/>
      <c r="K23" s="314"/>
      <c r="L23" s="314"/>
      <c r="M23" s="33"/>
      <c r="N23" s="477"/>
      <c r="O23" s="477"/>
      <c r="Q23" s="77"/>
      <c r="R23" s="77"/>
      <c r="T23" s="77"/>
      <c r="U23" s="77"/>
      <c r="V23" s="77"/>
      <c r="W23" s="78"/>
      <c r="X23" s="78"/>
      <c r="Y23" s="78"/>
      <c r="Z23" s="78"/>
      <c r="AA23" s="78"/>
      <c r="AH23" s="330"/>
      <c r="AI23" s="330"/>
      <c r="AJ23" s="330"/>
      <c r="AK23" s="330"/>
      <c r="AL23" s="330"/>
      <c r="AM23" s="330"/>
      <c r="AN23" s="330"/>
      <c r="AO23" s="330"/>
      <c r="AP23" s="330"/>
      <c r="AQ23" s="330"/>
      <c r="AR23" s="330"/>
      <c r="AS23" s="330"/>
      <c r="AV23" s="476" t="e">
        <f>VLOOKUP(N23,Liste!$A:$B,2,FALSE)</f>
        <v>#N/A</v>
      </c>
      <c r="AW23" s="476"/>
      <c r="AX23" s="129"/>
      <c r="AY23" s="120"/>
      <c r="AZ23" s="120"/>
      <c r="BA23" s="120"/>
      <c r="BB23" s="120"/>
      <c r="BC23" s="120"/>
      <c r="BD23" s="119"/>
      <c r="BE23" s="119"/>
      <c r="BF23" s="119"/>
      <c r="BG23" s="11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row>
    <row r="24" spans="4:229" ht="15" customHeight="1" thickTop="1" x14ac:dyDescent="0.3">
      <c r="D24" s="314"/>
      <c r="E24" s="314"/>
      <c r="F24" s="314"/>
      <c r="G24" s="314"/>
      <c r="H24" s="314"/>
      <c r="I24" s="314"/>
      <c r="J24" s="314"/>
      <c r="K24" s="314"/>
      <c r="L24" s="314"/>
      <c r="M24" s="33"/>
      <c r="N24" s="477"/>
      <c r="O24" s="477"/>
      <c r="Q24" s="77"/>
      <c r="R24" s="77"/>
      <c r="T24" s="478" t="s">
        <v>14</v>
      </c>
      <c r="U24" s="478"/>
      <c r="V24" s="478"/>
      <c r="W24" s="478"/>
      <c r="X24" s="478"/>
      <c r="Y24" s="478"/>
      <c r="Z24" s="478"/>
      <c r="AA24" s="478"/>
      <c r="AB24" s="478"/>
      <c r="AC24" s="478"/>
      <c r="AD24" s="478"/>
      <c r="AE24" s="478"/>
      <c r="AH24" s="314" t="s">
        <v>10</v>
      </c>
      <c r="AI24" s="314"/>
      <c r="AJ24" s="314"/>
      <c r="AK24" s="314"/>
      <c r="AL24" s="314"/>
      <c r="AM24" s="314"/>
      <c r="AN24" s="314"/>
      <c r="AO24" s="314"/>
      <c r="AP24" s="314"/>
      <c r="AQ24" s="32"/>
      <c r="AR24" s="477"/>
      <c r="AS24" s="477"/>
      <c r="AV24" s="476"/>
      <c r="AW24" s="476"/>
      <c r="AX24" s="129"/>
      <c r="AY24" s="120"/>
      <c r="AZ24" s="120"/>
      <c r="BA24" s="120"/>
      <c r="BB24" s="120"/>
      <c r="BC24" s="120"/>
      <c r="BD24" s="119"/>
      <c r="BE24" s="119"/>
      <c r="BF24" s="119"/>
      <c r="BG24" s="11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row>
    <row r="25" spans="4:229" ht="15" customHeight="1" thickBot="1" x14ac:dyDescent="0.35">
      <c r="D25" s="314" t="s">
        <v>18</v>
      </c>
      <c r="E25" s="314"/>
      <c r="F25" s="314"/>
      <c r="G25" s="314"/>
      <c r="H25" s="314"/>
      <c r="I25" s="314"/>
      <c r="J25" s="314"/>
      <c r="K25" s="314"/>
      <c r="L25" s="314"/>
      <c r="M25" s="33"/>
      <c r="N25" s="477"/>
      <c r="O25" s="477"/>
      <c r="Q25" s="77"/>
      <c r="R25" s="77"/>
      <c r="T25" s="330"/>
      <c r="U25" s="330"/>
      <c r="V25" s="330"/>
      <c r="W25" s="330"/>
      <c r="X25" s="330"/>
      <c r="Y25" s="330"/>
      <c r="Z25" s="330"/>
      <c r="AA25" s="330"/>
      <c r="AB25" s="330"/>
      <c r="AC25" s="330"/>
      <c r="AD25" s="330"/>
      <c r="AE25" s="330"/>
      <c r="AH25" s="480"/>
      <c r="AI25" s="480"/>
      <c r="AJ25" s="480"/>
      <c r="AK25" s="480"/>
      <c r="AL25" s="480"/>
      <c r="AM25" s="480"/>
      <c r="AN25" s="480"/>
      <c r="AO25" s="480"/>
      <c r="AP25" s="480"/>
      <c r="AQ25" s="81"/>
      <c r="AR25" s="481"/>
      <c r="AS25" s="481"/>
      <c r="AV25" s="476" t="e">
        <f>VLOOKUP(N25,Liste!$A:$B,2,FALSE)</f>
        <v>#N/A</v>
      </c>
      <c r="AW25" s="476"/>
      <c r="AX25" s="129"/>
      <c r="AY25" s="120"/>
      <c r="AZ25" s="120"/>
      <c r="BA25" s="120"/>
      <c r="BB25" s="120"/>
      <c r="BC25" s="120"/>
      <c r="BD25" s="119"/>
      <c r="BE25" s="119"/>
      <c r="BF25" s="119"/>
      <c r="BG25" s="11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row>
    <row r="26" spans="4:229" ht="15" customHeight="1" thickTop="1" x14ac:dyDescent="0.3">
      <c r="D26" s="314"/>
      <c r="E26" s="314"/>
      <c r="F26" s="314"/>
      <c r="G26" s="314"/>
      <c r="H26" s="314"/>
      <c r="I26" s="314"/>
      <c r="J26" s="314"/>
      <c r="K26" s="314"/>
      <c r="L26" s="314"/>
      <c r="M26" s="33"/>
      <c r="N26" s="477"/>
      <c r="O26" s="477"/>
      <c r="Q26" s="77"/>
      <c r="R26" s="77"/>
      <c r="T26" s="314" t="s">
        <v>15</v>
      </c>
      <c r="U26" s="314"/>
      <c r="V26" s="314"/>
      <c r="W26" s="314"/>
      <c r="X26" s="314"/>
      <c r="Y26" s="314"/>
      <c r="Z26" s="314"/>
      <c r="AA26" s="314"/>
      <c r="AB26" s="314"/>
      <c r="AC26" s="32"/>
      <c r="AD26" s="477"/>
      <c r="AE26" s="477"/>
      <c r="AV26" s="476"/>
      <c r="AW26" s="476"/>
      <c r="AX26" s="129"/>
      <c r="AY26" s="120"/>
      <c r="AZ26" s="120"/>
      <c r="BA26" s="120"/>
      <c r="BB26" s="120"/>
      <c r="BC26" s="120"/>
      <c r="BD26" s="119"/>
      <c r="BE26" s="119"/>
      <c r="BF26" s="119"/>
      <c r="BG26" s="11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row>
    <row r="27" spans="4:229" ht="15" customHeight="1" x14ac:dyDescent="0.3">
      <c r="D27" s="314" t="s">
        <v>19</v>
      </c>
      <c r="E27" s="314"/>
      <c r="F27" s="314"/>
      <c r="G27" s="314"/>
      <c r="H27" s="314"/>
      <c r="I27" s="314"/>
      <c r="J27" s="314"/>
      <c r="K27" s="314"/>
      <c r="L27" s="314"/>
      <c r="M27" s="33"/>
      <c r="N27" s="477"/>
      <c r="O27" s="477"/>
      <c r="Q27" s="77"/>
      <c r="R27" s="77"/>
      <c r="T27" s="314"/>
      <c r="U27" s="314"/>
      <c r="V27" s="314"/>
      <c r="W27" s="314"/>
      <c r="X27" s="314"/>
      <c r="Y27" s="314"/>
      <c r="Z27" s="314"/>
      <c r="AA27" s="314"/>
      <c r="AB27" s="314"/>
      <c r="AC27" s="32"/>
      <c r="AD27" s="477"/>
      <c r="AE27" s="477"/>
      <c r="AH27" s="478" t="s">
        <v>843</v>
      </c>
      <c r="AI27" s="478"/>
      <c r="AJ27" s="478"/>
      <c r="AK27" s="478"/>
      <c r="AL27" s="478"/>
      <c r="AM27" s="478"/>
      <c r="AN27" s="478"/>
      <c r="AO27" s="478"/>
      <c r="AP27" s="478"/>
      <c r="AQ27" s="478"/>
      <c r="AR27" s="478"/>
      <c r="AS27" s="478"/>
      <c r="AV27" s="476" t="e">
        <f>VLOOKUP(N27,Liste!$A:$B,2,FALSE)</f>
        <v>#N/A</v>
      </c>
      <c r="AW27" s="476"/>
      <c r="AX27" s="129"/>
      <c r="AY27" s="129"/>
      <c r="AZ27" s="119"/>
      <c r="BA27" s="119"/>
      <c r="BB27" s="119"/>
      <c r="BC27" s="119"/>
      <c r="BD27" s="119"/>
      <c r="BE27" s="119"/>
      <c r="BF27" s="119"/>
      <c r="BG27" s="11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row>
    <row r="28" spans="4:229" ht="15" customHeight="1" thickBot="1" x14ac:dyDescent="0.35">
      <c r="D28" s="314"/>
      <c r="E28" s="314"/>
      <c r="F28" s="314"/>
      <c r="G28" s="314"/>
      <c r="H28" s="314"/>
      <c r="I28" s="314"/>
      <c r="J28" s="314"/>
      <c r="K28" s="314"/>
      <c r="L28" s="314"/>
      <c r="M28" s="33"/>
      <c r="N28" s="477"/>
      <c r="O28" s="477"/>
      <c r="Q28" s="77"/>
      <c r="R28" s="77"/>
      <c r="T28" s="314" t="s">
        <v>9</v>
      </c>
      <c r="U28" s="314"/>
      <c r="V28" s="314"/>
      <c r="W28" s="314"/>
      <c r="X28" s="314"/>
      <c r="Y28" s="314"/>
      <c r="Z28" s="314"/>
      <c r="AA28" s="314"/>
      <c r="AB28" s="314"/>
      <c r="AC28" s="33"/>
      <c r="AD28" s="477"/>
      <c r="AE28" s="477"/>
      <c r="AH28" s="330"/>
      <c r="AI28" s="330"/>
      <c r="AJ28" s="330"/>
      <c r="AK28" s="330"/>
      <c r="AL28" s="330"/>
      <c r="AM28" s="330"/>
      <c r="AN28" s="330"/>
      <c r="AO28" s="330"/>
      <c r="AP28" s="330"/>
      <c r="AQ28" s="330"/>
      <c r="AR28" s="330"/>
      <c r="AS28" s="330"/>
      <c r="AV28" s="476"/>
      <c r="AW28" s="476"/>
      <c r="AX28" s="129"/>
      <c r="AY28" s="129"/>
      <c r="AZ28" s="119"/>
      <c r="BA28" s="119"/>
      <c r="BB28" s="119"/>
      <c r="BC28" s="119"/>
      <c r="BD28" s="119"/>
      <c r="BE28" s="119"/>
      <c r="BF28" s="119"/>
      <c r="BG28" s="11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99"/>
      <c r="FX28" s="99"/>
      <c r="FY28" s="99"/>
      <c r="FZ28" s="99"/>
      <c r="GA28" s="99"/>
      <c r="GB28" s="99"/>
      <c r="GC28" s="99"/>
      <c r="GD28" s="99"/>
      <c r="GE28" s="99"/>
      <c r="GF28" s="99"/>
      <c r="GG28" s="99"/>
      <c r="GH28" s="99"/>
      <c r="GI28" s="99"/>
      <c r="GJ28" s="99"/>
      <c r="GK28" s="99"/>
      <c r="GL28" s="99"/>
      <c r="GM28" s="99"/>
      <c r="GN28" s="99"/>
      <c r="GO28" s="99"/>
      <c r="GP28" s="99"/>
      <c r="GQ28" s="99"/>
      <c r="GR28" s="99"/>
      <c r="GS28" s="99"/>
      <c r="GT28" s="99"/>
      <c r="GU28" s="99"/>
      <c r="GV28" s="99"/>
      <c r="GW28" s="99"/>
      <c r="GX28" s="99"/>
      <c r="GY28" s="99"/>
      <c r="GZ28" s="99"/>
      <c r="HA28" s="99"/>
      <c r="HB28" s="99"/>
      <c r="HC28" s="99"/>
      <c r="HD28" s="99"/>
      <c r="HE28" s="99"/>
      <c r="HF28" s="99"/>
      <c r="HG28" s="99"/>
      <c r="HH28" s="99"/>
      <c r="HI28" s="99"/>
      <c r="HJ28" s="99"/>
      <c r="HK28" s="99"/>
      <c r="HL28" s="99"/>
      <c r="HM28" s="99"/>
      <c r="HN28" s="99"/>
      <c r="HO28" s="99"/>
      <c r="HP28" s="99"/>
      <c r="HQ28" s="99"/>
      <c r="HR28" s="99"/>
      <c r="HS28" s="99"/>
      <c r="HT28" s="99"/>
      <c r="HU28" s="99"/>
    </row>
    <row r="29" spans="4:229" ht="15" customHeight="1" thickTop="1" thickBot="1" x14ac:dyDescent="0.35">
      <c r="D29" s="314" t="s">
        <v>20</v>
      </c>
      <c r="E29" s="314"/>
      <c r="F29" s="314"/>
      <c r="G29" s="314"/>
      <c r="H29" s="314"/>
      <c r="I29" s="314"/>
      <c r="J29" s="314"/>
      <c r="K29" s="314"/>
      <c r="L29" s="314"/>
      <c r="M29" s="33"/>
      <c r="N29" s="477"/>
      <c r="O29" s="477"/>
      <c r="Q29" s="77"/>
      <c r="R29" s="77"/>
      <c r="T29" s="480"/>
      <c r="U29" s="480"/>
      <c r="V29" s="480"/>
      <c r="W29" s="480"/>
      <c r="X29" s="480"/>
      <c r="Y29" s="480"/>
      <c r="Z29" s="480"/>
      <c r="AA29" s="480"/>
      <c r="AB29" s="480"/>
      <c r="AC29" s="40"/>
      <c r="AD29" s="481"/>
      <c r="AE29" s="481"/>
      <c r="AH29" s="314" t="s">
        <v>820</v>
      </c>
      <c r="AI29" s="314"/>
      <c r="AJ29" s="314"/>
      <c r="AK29" s="314"/>
      <c r="AL29" s="314"/>
      <c r="AM29" s="314"/>
      <c r="AN29" s="314"/>
      <c r="AO29" s="314"/>
      <c r="AP29" s="314"/>
      <c r="AQ29" s="32"/>
      <c r="AR29" s="477"/>
      <c r="AS29" s="477"/>
      <c r="AV29" s="476" t="e">
        <f>VLOOKUP(N29,Liste!$A:$B,2,FALSE)</f>
        <v>#N/A</v>
      </c>
      <c r="AW29" s="476"/>
      <c r="AX29" s="129" t="e">
        <f>VLOOKUP(AD26,Liste!$A:$B,2,FALSE)</f>
        <v>#N/A</v>
      </c>
      <c r="AY29" s="129"/>
      <c r="AZ29" s="119"/>
      <c r="BA29" s="119"/>
      <c r="BB29" s="119"/>
      <c r="BC29" s="119"/>
      <c r="BD29" s="119"/>
      <c r="BE29" s="119"/>
      <c r="BF29" s="119"/>
      <c r="BG29" s="11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c r="GK29" s="99"/>
      <c r="GL29" s="99"/>
      <c r="GM29" s="99"/>
      <c r="GN29" s="99"/>
      <c r="GO29" s="99"/>
      <c r="GP29" s="99"/>
      <c r="GQ29" s="99"/>
      <c r="GR29" s="99"/>
      <c r="GS29" s="99"/>
      <c r="GT29" s="99"/>
      <c r="GU29" s="99"/>
      <c r="GV29" s="99"/>
      <c r="GW29" s="99"/>
      <c r="GX29" s="99"/>
      <c r="GY29" s="99"/>
      <c r="GZ29" s="99"/>
      <c r="HA29" s="99"/>
      <c r="HB29" s="99"/>
      <c r="HC29" s="99"/>
      <c r="HD29" s="99"/>
      <c r="HE29" s="99"/>
      <c r="HF29" s="99"/>
      <c r="HG29" s="99"/>
      <c r="HH29" s="99"/>
      <c r="HI29" s="99"/>
      <c r="HJ29" s="99"/>
      <c r="HK29" s="99"/>
      <c r="HL29" s="99"/>
      <c r="HM29" s="99"/>
      <c r="HN29" s="99"/>
      <c r="HO29" s="99"/>
      <c r="HP29" s="99"/>
      <c r="HQ29" s="99"/>
      <c r="HR29" s="99"/>
      <c r="HS29" s="99"/>
      <c r="HT29" s="99"/>
      <c r="HU29" s="99"/>
    </row>
    <row r="30" spans="4:229" ht="15" customHeight="1" thickBot="1" x14ac:dyDescent="0.35">
      <c r="D30" s="314"/>
      <c r="E30" s="314"/>
      <c r="F30" s="314"/>
      <c r="G30" s="314"/>
      <c r="H30" s="314"/>
      <c r="I30" s="314"/>
      <c r="J30" s="314"/>
      <c r="K30" s="314"/>
      <c r="L30" s="314"/>
      <c r="M30" s="33"/>
      <c r="N30" s="477"/>
      <c r="O30" s="477"/>
      <c r="Q30" s="77"/>
      <c r="R30" s="77"/>
      <c r="AH30" s="480"/>
      <c r="AI30" s="480"/>
      <c r="AJ30" s="480"/>
      <c r="AK30" s="480"/>
      <c r="AL30" s="480"/>
      <c r="AM30" s="480"/>
      <c r="AN30" s="480"/>
      <c r="AO30" s="480"/>
      <c r="AP30" s="480"/>
      <c r="AQ30" s="81"/>
      <c r="AR30" s="481"/>
      <c r="AS30" s="481"/>
      <c r="AV30" s="476"/>
      <c r="AW30" s="476"/>
      <c r="AX30" s="129"/>
      <c r="AY30" s="129"/>
      <c r="AZ30" s="119"/>
      <c r="BA30" s="119"/>
      <c r="BB30" s="119"/>
      <c r="BC30" s="119"/>
      <c r="BD30" s="119"/>
      <c r="BE30" s="119"/>
      <c r="BF30" s="119"/>
      <c r="BG30" s="11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99"/>
      <c r="FX30" s="99"/>
      <c r="FY30" s="99"/>
      <c r="FZ30" s="99"/>
      <c r="GA30" s="99"/>
      <c r="GB30" s="99"/>
      <c r="GC30" s="99"/>
      <c r="GD30" s="99"/>
      <c r="GE30" s="99"/>
      <c r="GF30" s="99"/>
      <c r="GG30" s="99"/>
      <c r="GH30" s="99"/>
      <c r="GI30" s="99"/>
      <c r="GJ30" s="99"/>
      <c r="GK30" s="99"/>
      <c r="GL30" s="99"/>
      <c r="GM30" s="99"/>
      <c r="GN30" s="99"/>
      <c r="GO30" s="99"/>
      <c r="GP30" s="99"/>
      <c r="GQ30" s="99"/>
      <c r="GR30" s="99"/>
      <c r="GS30" s="99"/>
      <c r="GT30" s="99"/>
      <c r="GU30" s="99"/>
      <c r="GV30" s="99"/>
      <c r="GW30" s="99"/>
      <c r="GX30" s="99"/>
      <c r="GY30" s="99"/>
      <c r="GZ30" s="99"/>
      <c r="HA30" s="99"/>
      <c r="HB30" s="99"/>
      <c r="HC30" s="99"/>
      <c r="HD30" s="99"/>
      <c r="HE30" s="99"/>
      <c r="HF30" s="99"/>
      <c r="HG30" s="99"/>
      <c r="HH30" s="99"/>
      <c r="HI30" s="99"/>
      <c r="HJ30" s="99"/>
      <c r="HK30" s="99"/>
      <c r="HL30" s="99"/>
      <c r="HM30" s="99"/>
      <c r="HN30" s="99"/>
      <c r="HO30" s="99"/>
      <c r="HP30" s="99"/>
      <c r="HQ30" s="99"/>
      <c r="HR30" s="99"/>
      <c r="HS30" s="99"/>
      <c r="HT30" s="99"/>
      <c r="HU30" s="99"/>
    </row>
    <row r="31" spans="4:229" ht="15" customHeight="1" x14ac:dyDescent="0.3">
      <c r="D31" s="314" t="s">
        <v>6</v>
      </c>
      <c r="E31" s="314"/>
      <c r="F31" s="314"/>
      <c r="G31" s="314"/>
      <c r="H31" s="314"/>
      <c r="I31" s="314"/>
      <c r="J31" s="314"/>
      <c r="K31" s="314"/>
      <c r="L31" s="314"/>
      <c r="M31" s="33"/>
      <c r="N31" s="477"/>
      <c r="O31" s="477"/>
      <c r="Q31" s="77"/>
      <c r="R31" s="77"/>
      <c r="T31" s="478" t="s">
        <v>12</v>
      </c>
      <c r="U31" s="478"/>
      <c r="V31" s="478"/>
      <c r="W31" s="478"/>
      <c r="X31" s="478"/>
      <c r="Y31" s="478"/>
      <c r="Z31" s="478"/>
      <c r="AA31" s="478"/>
      <c r="AB31" s="478"/>
      <c r="AC31" s="478"/>
      <c r="AD31" s="478"/>
      <c r="AE31" s="478"/>
      <c r="AV31" s="476" t="e">
        <f>VLOOKUP(N31,Liste!$A:$B,2,FALSE)</f>
        <v>#N/A</v>
      </c>
      <c r="AW31" s="476"/>
      <c r="AX31" s="476" t="e">
        <f>VLOOKUP(AD28,Liste!$A:$B,2,FALSE)</f>
        <v>#N/A</v>
      </c>
      <c r="AY31" s="476"/>
      <c r="AZ31" s="476" t="e">
        <f>VLOOKUP(AR24,Liste!$A:$B,2,FALSE)</f>
        <v>#N/A</v>
      </c>
      <c r="BA31" s="476"/>
      <c r="BB31" s="119"/>
      <c r="BC31" s="119"/>
      <c r="BD31" s="119"/>
      <c r="BE31" s="119"/>
      <c r="BF31" s="119"/>
      <c r="BG31" s="11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99"/>
      <c r="FX31" s="99"/>
      <c r="FY31" s="99"/>
      <c r="FZ31" s="99"/>
      <c r="GA31" s="99"/>
      <c r="GB31" s="99"/>
      <c r="GC31" s="99"/>
      <c r="GD31" s="99"/>
      <c r="GE31" s="99"/>
      <c r="GF31" s="99"/>
      <c r="GG31" s="99"/>
      <c r="GH31" s="99"/>
      <c r="GI31" s="99"/>
      <c r="GJ31" s="99"/>
      <c r="GK31" s="99"/>
      <c r="GL31" s="99"/>
      <c r="GM31" s="99"/>
      <c r="GN31" s="99"/>
      <c r="GO31" s="99"/>
      <c r="GP31" s="99"/>
      <c r="GQ31" s="99"/>
      <c r="GR31" s="99"/>
      <c r="GS31" s="99"/>
      <c r="GT31" s="99"/>
      <c r="GU31" s="99"/>
      <c r="GV31" s="99"/>
      <c r="GW31" s="99"/>
      <c r="GX31" s="99"/>
      <c r="GY31" s="99"/>
      <c r="GZ31" s="99"/>
      <c r="HA31" s="99"/>
      <c r="HB31" s="99"/>
      <c r="HC31" s="99"/>
      <c r="HD31" s="99"/>
      <c r="HE31" s="99"/>
      <c r="HF31" s="99"/>
      <c r="HG31" s="99"/>
      <c r="HH31" s="99"/>
      <c r="HI31" s="99"/>
      <c r="HJ31" s="99"/>
      <c r="HK31" s="99"/>
      <c r="HL31" s="99"/>
      <c r="HM31" s="99"/>
      <c r="HN31" s="99"/>
      <c r="HO31" s="99"/>
      <c r="HP31" s="99"/>
      <c r="HQ31" s="99"/>
      <c r="HR31" s="99"/>
      <c r="HS31" s="99"/>
      <c r="HT31" s="99"/>
      <c r="HU31" s="99"/>
    </row>
    <row r="32" spans="4:229" ht="15" customHeight="1" thickBot="1" x14ac:dyDescent="0.35">
      <c r="D32" s="314"/>
      <c r="E32" s="314"/>
      <c r="F32" s="314"/>
      <c r="G32" s="314"/>
      <c r="H32" s="314"/>
      <c r="I32" s="314"/>
      <c r="J32" s="314"/>
      <c r="K32" s="314"/>
      <c r="L32" s="314"/>
      <c r="M32" s="33"/>
      <c r="N32" s="477"/>
      <c r="O32" s="477"/>
      <c r="Q32" s="77"/>
      <c r="R32" s="77"/>
      <c r="T32" s="330"/>
      <c r="U32" s="330"/>
      <c r="V32" s="330"/>
      <c r="W32" s="330"/>
      <c r="X32" s="330"/>
      <c r="Y32" s="330"/>
      <c r="Z32" s="330"/>
      <c r="AA32" s="330"/>
      <c r="AB32" s="330"/>
      <c r="AC32" s="330"/>
      <c r="AD32" s="330"/>
      <c r="AE32" s="330"/>
      <c r="AG32" s="77"/>
      <c r="AH32" s="478" t="s">
        <v>846</v>
      </c>
      <c r="AI32" s="478"/>
      <c r="AJ32" s="478"/>
      <c r="AK32" s="478"/>
      <c r="AL32" s="478"/>
      <c r="AM32" s="478"/>
      <c r="AN32" s="478"/>
      <c r="AO32" s="478"/>
      <c r="AP32" s="478"/>
      <c r="AQ32" s="478"/>
      <c r="AR32" s="478"/>
      <c r="AS32" s="478"/>
      <c r="AV32" s="476"/>
      <c r="AW32" s="476"/>
      <c r="AX32" s="476"/>
      <c r="AY32" s="476"/>
      <c r="AZ32" s="476"/>
      <c r="BA32" s="476"/>
      <c r="BB32" s="119"/>
      <c r="BC32" s="119"/>
      <c r="BD32" s="119"/>
      <c r="BE32" s="119"/>
      <c r="BF32" s="119"/>
      <c r="BG32" s="11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row>
    <row r="33" spans="1:229" ht="12" customHeight="1" thickTop="1" thickBot="1" x14ac:dyDescent="0.35">
      <c r="D33" s="314" t="s">
        <v>16</v>
      </c>
      <c r="E33" s="314"/>
      <c r="F33" s="314"/>
      <c r="G33" s="314"/>
      <c r="H33" s="314"/>
      <c r="I33" s="314"/>
      <c r="J33" s="314"/>
      <c r="K33" s="314"/>
      <c r="L33" s="314"/>
      <c r="M33" s="33"/>
      <c r="N33" s="477"/>
      <c r="O33" s="477"/>
      <c r="Q33" s="77"/>
      <c r="R33" s="77"/>
      <c r="T33" s="314" t="s">
        <v>12</v>
      </c>
      <c r="U33" s="314"/>
      <c r="V33" s="314"/>
      <c r="W33" s="314"/>
      <c r="X33" s="314"/>
      <c r="Y33" s="314"/>
      <c r="Z33" s="314"/>
      <c r="AA33" s="314"/>
      <c r="AB33" s="314"/>
      <c r="AC33" s="32"/>
      <c r="AD33" s="477"/>
      <c r="AE33" s="477"/>
      <c r="AG33" s="77"/>
      <c r="AH33" s="330"/>
      <c r="AI33" s="330"/>
      <c r="AJ33" s="330"/>
      <c r="AK33" s="330"/>
      <c r="AL33" s="330"/>
      <c r="AM33" s="330"/>
      <c r="AN33" s="330"/>
      <c r="AO33" s="330"/>
      <c r="AP33" s="330"/>
      <c r="AQ33" s="330"/>
      <c r="AR33" s="330"/>
      <c r="AS33" s="330"/>
      <c r="AV33" s="119"/>
      <c r="AW33" s="119"/>
      <c r="AX33" s="119"/>
      <c r="AY33" s="119"/>
      <c r="AZ33" s="119"/>
      <c r="BA33" s="119"/>
      <c r="BB33" s="119"/>
      <c r="BC33" s="119"/>
      <c r="BD33" s="119"/>
      <c r="BE33" s="119"/>
      <c r="BF33" s="119"/>
      <c r="BG33" s="11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row>
    <row r="34" spans="1:229" ht="12" customHeight="1" thickTop="1" thickBot="1" x14ac:dyDescent="0.35">
      <c r="D34" s="480"/>
      <c r="E34" s="480"/>
      <c r="F34" s="480"/>
      <c r="G34" s="480"/>
      <c r="H34" s="480"/>
      <c r="I34" s="480"/>
      <c r="J34" s="480"/>
      <c r="K34" s="480"/>
      <c r="L34" s="480"/>
      <c r="M34" s="40"/>
      <c r="N34" s="481"/>
      <c r="O34" s="481"/>
      <c r="Q34" s="77"/>
      <c r="R34" s="77"/>
      <c r="T34" s="480"/>
      <c r="U34" s="480"/>
      <c r="V34" s="480"/>
      <c r="W34" s="480"/>
      <c r="X34" s="480"/>
      <c r="Y34" s="480"/>
      <c r="Z34" s="480"/>
      <c r="AA34" s="480"/>
      <c r="AB34" s="480"/>
      <c r="AC34" s="81"/>
      <c r="AD34" s="481"/>
      <c r="AE34" s="481"/>
      <c r="AG34" s="77"/>
      <c r="AH34" s="526" t="s">
        <v>845</v>
      </c>
      <c r="AI34" s="526"/>
      <c r="AJ34" s="526"/>
      <c r="AK34" s="526"/>
      <c r="AL34" s="526"/>
      <c r="AM34" s="526"/>
      <c r="AN34" s="526"/>
      <c r="AO34" s="526"/>
      <c r="AP34" s="526"/>
      <c r="AQ34" s="32"/>
      <c r="AR34" s="477"/>
      <c r="AS34" s="477"/>
      <c r="AV34" s="119"/>
      <c r="AW34" s="119"/>
      <c r="AX34" s="119"/>
      <c r="AY34" s="119"/>
      <c r="AZ34" s="119"/>
      <c r="BA34" s="119"/>
      <c r="BB34" s="119"/>
      <c r="BC34" s="119"/>
      <c r="BD34" s="119"/>
      <c r="BE34" s="119"/>
      <c r="BF34" s="119"/>
      <c r="BG34" s="11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row>
    <row r="35" spans="1:229" ht="12" customHeight="1" thickBot="1" x14ac:dyDescent="0.35">
      <c r="D35" s="77"/>
      <c r="E35" s="77"/>
      <c r="F35" s="77"/>
      <c r="G35" s="77"/>
      <c r="H35" s="77"/>
      <c r="I35" s="77"/>
      <c r="J35" s="77"/>
      <c r="Q35" s="77"/>
      <c r="R35" s="77"/>
      <c r="T35" s="77"/>
      <c r="U35" s="77"/>
      <c r="V35" s="77"/>
      <c r="W35" s="77"/>
      <c r="X35" s="77"/>
      <c r="Y35" s="77"/>
      <c r="Z35" s="77"/>
      <c r="AA35" s="77"/>
      <c r="AB35" s="77"/>
      <c r="AC35" s="77"/>
      <c r="AD35" s="77"/>
      <c r="AE35" s="77"/>
      <c r="AG35" s="77"/>
      <c r="AH35" s="527"/>
      <c r="AI35" s="527"/>
      <c r="AJ35" s="527"/>
      <c r="AK35" s="527"/>
      <c r="AL35" s="527"/>
      <c r="AM35" s="527"/>
      <c r="AN35" s="527"/>
      <c r="AO35" s="527"/>
      <c r="AP35" s="527"/>
      <c r="AQ35" s="81"/>
      <c r="AR35" s="481"/>
      <c r="AS35" s="481"/>
      <c r="AV35" s="119"/>
      <c r="AW35" s="119"/>
      <c r="AX35" s="119"/>
      <c r="AY35" s="119"/>
      <c r="AZ35" s="119"/>
      <c r="BA35" s="119"/>
      <c r="BB35" s="119"/>
      <c r="BC35" s="119"/>
      <c r="BD35" s="119"/>
      <c r="BE35" s="119"/>
      <c r="BF35" s="119"/>
      <c r="BG35" s="11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row>
    <row r="36" spans="1:229" ht="12" customHeight="1" x14ac:dyDescent="0.3">
      <c r="A36" s="396" t="s">
        <v>189</v>
      </c>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119"/>
      <c r="AW36" s="119"/>
      <c r="AX36" s="119"/>
      <c r="AY36" s="119"/>
      <c r="AZ36" s="119"/>
      <c r="BA36" s="119"/>
      <c r="BB36" s="119"/>
      <c r="BC36" s="119"/>
      <c r="BD36" s="119"/>
      <c r="BE36" s="119"/>
      <c r="BF36" s="119"/>
      <c r="BG36" s="11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row>
    <row r="37" spans="1:229" ht="12" customHeight="1" thickBot="1" x14ac:dyDescent="0.35">
      <c r="AV37" s="119"/>
      <c r="AW37" s="119"/>
      <c r="AX37" s="119"/>
      <c r="AY37" s="119"/>
      <c r="AZ37" s="119"/>
      <c r="BA37" s="119"/>
      <c r="BB37" s="119"/>
      <c r="BC37" s="119"/>
      <c r="BD37" s="119"/>
      <c r="BE37" s="119"/>
      <c r="BF37" s="119"/>
      <c r="BG37" s="11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row>
    <row r="38" spans="1:229" ht="12" customHeight="1" thickTop="1" x14ac:dyDescent="0.3">
      <c r="A38" s="378"/>
      <c r="B38" s="378"/>
      <c r="C38" s="378"/>
      <c r="D38" s="379" t="str">
        <f>D1</f>
        <v>Appel à projets commun 2019</v>
      </c>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517" t="s">
        <v>247</v>
      </c>
      <c r="AO38" s="518"/>
      <c r="AP38" s="518"/>
      <c r="AQ38" s="518"/>
      <c r="AR38" s="518"/>
      <c r="AS38" s="518"/>
      <c r="AT38" s="518"/>
      <c r="AU38" s="519"/>
      <c r="AV38" s="119"/>
      <c r="AW38" s="119"/>
      <c r="AX38" s="119"/>
      <c r="AY38" s="119"/>
      <c r="AZ38" s="119"/>
      <c r="BA38" s="119"/>
      <c r="BB38" s="119"/>
      <c r="BC38" s="119"/>
      <c r="BD38" s="119"/>
      <c r="BE38" s="119"/>
      <c r="BF38" s="119"/>
      <c r="BG38" s="11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row>
    <row r="39" spans="1:229" ht="12" customHeight="1" x14ac:dyDescent="0.3">
      <c r="A39" s="378"/>
      <c r="B39" s="378"/>
      <c r="C39" s="378"/>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520"/>
      <c r="AO39" s="420"/>
      <c r="AP39" s="420"/>
      <c r="AQ39" s="420"/>
      <c r="AR39" s="420"/>
      <c r="AS39" s="420"/>
      <c r="AT39" s="420"/>
      <c r="AU39" s="521"/>
      <c r="AV39" s="119"/>
      <c r="AW39" s="119"/>
      <c r="AX39" s="119"/>
      <c r="AY39" s="119"/>
      <c r="AZ39" s="119"/>
      <c r="BA39" s="119"/>
      <c r="BB39" s="119"/>
      <c r="BC39" s="119"/>
      <c r="BD39" s="119"/>
      <c r="BE39" s="119"/>
      <c r="BF39" s="119"/>
      <c r="BG39" s="11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row>
    <row r="40" spans="1:229" ht="12" customHeight="1" thickBot="1" x14ac:dyDescent="0.35">
      <c r="A40" s="378"/>
      <c r="B40" s="378"/>
      <c r="C40" s="378"/>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522"/>
      <c r="AO40" s="523"/>
      <c r="AP40" s="523"/>
      <c r="AQ40" s="523"/>
      <c r="AR40" s="523"/>
      <c r="AS40" s="523"/>
      <c r="AT40" s="523"/>
      <c r="AU40" s="524"/>
      <c r="AV40" s="119"/>
      <c r="AW40" s="119"/>
      <c r="AX40" s="119"/>
      <c r="AY40" s="119"/>
      <c r="AZ40" s="119"/>
      <c r="BA40" s="119"/>
      <c r="BB40" s="119"/>
      <c r="BC40" s="119"/>
      <c r="BD40" s="119"/>
      <c r="BE40" s="119"/>
      <c r="BF40" s="119"/>
      <c r="BG40" s="11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row>
    <row r="41" spans="1:229" ht="12" customHeight="1" thickTop="1" x14ac:dyDescent="0.3">
      <c r="AV41" s="119"/>
      <c r="AW41" s="119"/>
      <c r="AX41" s="119"/>
      <c r="AY41" s="119"/>
      <c r="AZ41" s="119"/>
      <c r="BA41" s="119"/>
      <c r="BB41" s="119"/>
      <c r="BC41" s="119"/>
      <c r="BD41" s="119"/>
      <c r="BE41" s="119"/>
      <c r="BF41" s="119"/>
      <c r="BG41" s="11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row>
    <row r="42" spans="1:229" ht="12" customHeight="1" x14ac:dyDescent="0.3">
      <c r="AV42" s="119"/>
      <c r="AW42" s="119"/>
      <c r="AX42" s="119"/>
      <c r="AY42" s="119"/>
      <c r="AZ42" s="119"/>
      <c r="BA42" s="119"/>
      <c r="BB42" s="119"/>
      <c r="BC42" s="119"/>
      <c r="BD42" s="119"/>
      <c r="BE42" s="119"/>
      <c r="BF42" s="119"/>
      <c r="BG42" s="11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row>
    <row r="43" spans="1:229" ht="12" customHeight="1" x14ac:dyDescent="0.3">
      <c r="D43" s="379" t="s">
        <v>4185</v>
      </c>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120"/>
      <c r="AW43" s="120"/>
      <c r="AX43" s="120"/>
      <c r="AY43" s="120"/>
      <c r="AZ43" s="120"/>
      <c r="BA43" s="120"/>
      <c r="BB43" s="120"/>
      <c r="BC43" s="120"/>
      <c r="BD43" s="119"/>
      <c r="BE43" s="119"/>
      <c r="BF43" s="119"/>
      <c r="BG43" s="11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row>
    <row r="44" spans="1:229" ht="12" customHeight="1" x14ac:dyDescent="0.3">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120"/>
      <c r="AW44" s="120"/>
      <c r="AX44" s="120"/>
      <c r="AY44" s="120"/>
      <c r="AZ44" s="120"/>
      <c r="BA44" s="120"/>
      <c r="BB44" s="120"/>
      <c r="BC44" s="120"/>
      <c r="BD44" s="119"/>
      <c r="BE44" s="119"/>
      <c r="BF44" s="119"/>
      <c r="BG44" s="11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row>
    <row r="45" spans="1:229" ht="12" customHeight="1" x14ac:dyDescent="0.3">
      <c r="AV45" s="119"/>
      <c r="AW45" s="119"/>
      <c r="AX45" s="119"/>
      <c r="AY45" s="119"/>
      <c r="AZ45" s="119"/>
      <c r="BA45" s="119"/>
      <c r="BB45" s="119"/>
      <c r="BC45" s="119"/>
      <c r="BD45" s="119"/>
      <c r="BE45" s="119"/>
      <c r="BF45" s="119"/>
      <c r="BG45" s="11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row>
    <row r="46" spans="1:229" ht="12" customHeight="1" x14ac:dyDescent="0.3">
      <c r="D46" s="525" t="s">
        <v>801</v>
      </c>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525"/>
      <c r="AV46" s="119"/>
      <c r="AW46" s="119"/>
      <c r="AX46" s="119"/>
      <c r="AY46" s="119"/>
      <c r="AZ46" s="119"/>
      <c r="BA46" s="119"/>
      <c r="BB46" s="119"/>
      <c r="BC46" s="119"/>
      <c r="BD46" s="119"/>
      <c r="BE46" s="119"/>
      <c r="BF46" s="119"/>
      <c r="BG46" s="11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row>
    <row r="47" spans="1:229" ht="12" customHeight="1" x14ac:dyDescent="0.3">
      <c r="S47" s="390" t="s">
        <v>192</v>
      </c>
      <c r="T47" s="390"/>
      <c r="U47" s="390"/>
      <c r="V47" s="390"/>
      <c r="W47" s="390"/>
      <c r="X47" s="390" t="str">
        <f>CONCATENATE("NB ",Table!G8)</f>
        <v>NB 2019</v>
      </c>
      <c r="Y47" s="390"/>
      <c r="Z47" s="390"/>
      <c r="AA47" s="390"/>
      <c r="AB47" s="390"/>
      <c r="AC47" s="390" t="str">
        <f>IF(Table!G11&gt;1,CONCATENATE("NB ",Table!G8+1),"")</f>
        <v/>
      </c>
      <c r="AD47" s="390"/>
      <c r="AE47" s="390"/>
      <c r="AF47" s="390"/>
      <c r="AG47" s="390"/>
      <c r="AH47" s="515"/>
      <c r="AI47" s="515"/>
      <c r="AJ47" s="515"/>
      <c r="AK47" s="515"/>
      <c r="AL47" s="515"/>
      <c r="AM47" s="515"/>
      <c r="AN47" s="515"/>
      <c r="AO47" s="515"/>
      <c r="AP47" s="515"/>
      <c r="AV47" s="119"/>
      <c r="AW47" s="119"/>
      <c r="AX47" s="119"/>
      <c r="AY47" s="119"/>
      <c r="AZ47" s="119"/>
      <c r="BA47" s="119"/>
      <c r="BB47" s="119"/>
      <c r="BC47" s="119"/>
      <c r="BD47" s="119"/>
      <c r="BE47" s="119"/>
      <c r="BF47" s="119"/>
      <c r="BG47" s="11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row>
    <row r="48" spans="1:229" ht="12" customHeight="1" x14ac:dyDescent="0.3">
      <c r="S48" s="390"/>
      <c r="T48" s="390"/>
      <c r="U48" s="390"/>
      <c r="V48" s="390"/>
      <c r="W48" s="390"/>
      <c r="X48" s="390"/>
      <c r="Y48" s="390"/>
      <c r="Z48" s="390"/>
      <c r="AA48" s="390"/>
      <c r="AB48" s="390"/>
      <c r="AC48" s="390"/>
      <c r="AD48" s="390"/>
      <c r="AE48" s="390"/>
      <c r="AF48" s="390"/>
      <c r="AG48" s="390"/>
      <c r="AH48" s="515"/>
      <c r="AI48" s="515"/>
      <c r="AJ48" s="515"/>
      <c r="AK48" s="515"/>
      <c r="AL48" s="515"/>
      <c r="AM48" s="515"/>
      <c r="AN48" s="515"/>
      <c r="AO48" s="515"/>
      <c r="AP48" s="515"/>
      <c r="AV48" s="119"/>
      <c r="AW48" s="119"/>
      <c r="AX48" s="119"/>
      <c r="AY48" s="119"/>
      <c r="AZ48" s="119"/>
      <c r="BA48" s="119"/>
      <c r="BB48" s="119"/>
      <c r="BC48" s="119"/>
      <c r="BD48" s="119"/>
      <c r="BE48" s="119"/>
      <c r="BF48" s="119"/>
      <c r="BG48" s="11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row>
    <row r="49" spans="5:229" ht="12" customHeight="1" thickBot="1" x14ac:dyDescent="0.35">
      <c r="AH49" s="116"/>
      <c r="AI49" s="116"/>
      <c r="AJ49" s="116"/>
      <c r="AK49" s="116"/>
      <c r="AL49" s="116"/>
      <c r="AM49" s="116"/>
      <c r="AN49" s="116"/>
      <c r="AO49" s="116"/>
      <c r="AP49" s="116"/>
      <c r="AV49" s="119"/>
      <c r="AW49" s="119"/>
      <c r="AX49" s="119"/>
      <c r="AY49" s="119"/>
      <c r="AZ49" s="119"/>
      <c r="BA49" s="119"/>
      <c r="BB49" s="119"/>
      <c r="BC49" s="119"/>
      <c r="BD49" s="119"/>
      <c r="BE49" s="119"/>
      <c r="BF49" s="119"/>
      <c r="BG49" s="11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row>
    <row r="50" spans="5:229" ht="12" customHeight="1" x14ac:dyDescent="0.3">
      <c r="E50" s="497" t="s">
        <v>853</v>
      </c>
      <c r="F50" s="498"/>
      <c r="G50" s="498"/>
      <c r="H50" s="498"/>
      <c r="I50" s="498"/>
      <c r="J50" s="498"/>
      <c r="K50" s="498"/>
      <c r="L50" s="498"/>
      <c r="M50" s="498"/>
      <c r="N50" s="498"/>
      <c r="O50" s="498"/>
      <c r="P50" s="498"/>
      <c r="Q50" s="499"/>
      <c r="T50" s="503">
        <f>Y50+AD50</f>
        <v>0</v>
      </c>
      <c r="U50" s="504"/>
      <c r="V50" s="505"/>
      <c r="W50" s="78"/>
      <c r="X50" s="78"/>
      <c r="Y50" s="509"/>
      <c r="Z50" s="510"/>
      <c r="AA50" s="511"/>
      <c r="AB50" s="78"/>
      <c r="AC50" s="78"/>
      <c r="AD50" s="509"/>
      <c r="AE50" s="510"/>
      <c r="AF50" s="511"/>
      <c r="AG50" s="78"/>
      <c r="AH50" s="516"/>
      <c r="AI50" s="516"/>
      <c r="AJ50" s="516"/>
      <c r="AK50" s="117"/>
      <c r="AL50" s="117"/>
      <c r="AM50" s="515"/>
      <c r="AN50" s="515"/>
      <c r="AO50" s="515"/>
      <c r="AP50" s="116"/>
      <c r="AV50" s="119"/>
      <c r="AW50" s="119"/>
      <c r="AX50" s="119"/>
      <c r="AY50" s="119"/>
      <c r="AZ50" s="119"/>
      <c r="BA50" s="119"/>
      <c r="BB50" s="119"/>
      <c r="BC50" s="119"/>
      <c r="BD50" s="119"/>
      <c r="BE50" s="119"/>
      <c r="BF50" s="119"/>
      <c r="BG50" s="11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row>
    <row r="51" spans="5:229" ht="12" customHeight="1" thickBot="1" x14ac:dyDescent="0.35">
      <c r="E51" s="500"/>
      <c r="F51" s="501"/>
      <c r="G51" s="501"/>
      <c r="H51" s="501"/>
      <c r="I51" s="501"/>
      <c r="J51" s="501"/>
      <c r="K51" s="501"/>
      <c r="L51" s="501"/>
      <c r="M51" s="501"/>
      <c r="N51" s="501"/>
      <c r="O51" s="501"/>
      <c r="P51" s="501"/>
      <c r="Q51" s="502"/>
      <c r="T51" s="506"/>
      <c r="U51" s="507"/>
      <c r="V51" s="508"/>
      <c r="W51" s="78"/>
      <c r="X51" s="78"/>
      <c r="Y51" s="512"/>
      <c r="Z51" s="513"/>
      <c r="AA51" s="514"/>
      <c r="AB51" s="78"/>
      <c r="AC51" s="78"/>
      <c r="AD51" s="512"/>
      <c r="AE51" s="513"/>
      <c r="AF51" s="514"/>
      <c r="AG51" s="78"/>
      <c r="AH51" s="516"/>
      <c r="AI51" s="516"/>
      <c r="AJ51" s="516"/>
      <c r="AK51" s="117"/>
      <c r="AL51" s="117"/>
      <c r="AM51" s="515"/>
      <c r="AN51" s="515"/>
      <c r="AO51" s="515"/>
      <c r="AP51" s="116"/>
      <c r="AV51" s="119"/>
      <c r="AW51" s="119"/>
      <c r="AX51" s="119"/>
      <c r="AY51" s="119"/>
      <c r="AZ51" s="119"/>
      <c r="BA51" s="119"/>
      <c r="BB51" s="119"/>
      <c r="BC51" s="119"/>
      <c r="BD51" s="119"/>
      <c r="BE51" s="119"/>
      <c r="BF51" s="119"/>
      <c r="BG51" s="11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row>
    <row r="52" spans="5:229" ht="12" customHeight="1" thickBot="1" x14ac:dyDescent="0.35">
      <c r="T52" s="78"/>
      <c r="U52" s="78"/>
      <c r="V52" s="78"/>
      <c r="W52" s="78"/>
      <c r="X52" s="78"/>
      <c r="Y52" s="78"/>
      <c r="Z52" s="78"/>
      <c r="AA52" s="78"/>
      <c r="AB52" s="78"/>
      <c r="AC52" s="78"/>
      <c r="AD52" s="78"/>
      <c r="AE52" s="78"/>
      <c r="AF52" s="78"/>
      <c r="AG52" s="78"/>
      <c r="AH52" s="117"/>
      <c r="AI52" s="117"/>
      <c r="AJ52" s="117"/>
      <c r="AK52" s="117"/>
      <c r="AL52" s="117"/>
      <c r="AM52" s="117"/>
      <c r="AN52" s="117"/>
      <c r="AO52" s="117"/>
      <c r="AP52" s="116"/>
      <c r="AV52" s="119"/>
      <c r="AW52" s="119"/>
      <c r="AX52" s="119"/>
      <c r="AY52" s="119"/>
      <c r="AZ52" s="119"/>
      <c r="BA52" s="119"/>
      <c r="BB52" s="119"/>
      <c r="BC52" s="119"/>
      <c r="BD52" s="119"/>
      <c r="BE52" s="119"/>
      <c r="BF52" s="119"/>
      <c r="BG52" s="11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row>
    <row r="53" spans="5:229" ht="12" customHeight="1" x14ac:dyDescent="0.3">
      <c r="E53" s="497" t="s">
        <v>21</v>
      </c>
      <c r="F53" s="498"/>
      <c r="G53" s="498"/>
      <c r="H53" s="498"/>
      <c r="I53" s="498"/>
      <c r="J53" s="498"/>
      <c r="K53" s="498"/>
      <c r="L53" s="498"/>
      <c r="M53" s="498"/>
      <c r="N53" s="498"/>
      <c r="O53" s="498"/>
      <c r="P53" s="498"/>
      <c r="Q53" s="499"/>
      <c r="T53" s="503">
        <f>Y53+AD53</f>
        <v>0</v>
      </c>
      <c r="U53" s="504"/>
      <c r="V53" s="505"/>
      <c r="W53" s="78"/>
      <c r="X53" s="78"/>
      <c r="Y53" s="509"/>
      <c r="Z53" s="510"/>
      <c r="AA53" s="511"/>
      <c r="AB53" s="78"/>
      <c r="AC53" s="78"/>
      <c r="AD53" s="509"/>
      <c r="AE53" s="510"/>
      <c r="AF53" s="511"/>
      <c r="AG53" s="78"/>
      <c r="AH53" s="516"/>
      <c r="AI53" s="516"/>
      <c r="AJ53" s="516"/>
      <c r="AK53" s="117"/>
      <c r="AL53" s="117"/>
      <c r="AM53" s="515"/>
      <c r="AN53" s="515"/>
      <c r="AO53" s="515"/>
      <c r="AP53" s="116"/>
      <c r="AV53" s="119"/>
      <c r="AW53" s="119"/>
      <c r="AX53" s="119"/>
      <c r="AY53" s="119"/>
      <c r="AZ53" s="119"/>
      <c r="BA53" s="119"/>
      <c r="BB53" s="119"/>
      <c r="BC53" s="119"/>
      <c r="BD53" s="119"/>
      <c r="BE53" s="119"/>
      <c r="BF53" s="119"/>
      <c r="BG53" s="11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row>
    <row r="54" spans="5:229" ht="12" customHeight="1" thickBot="1" x14ac:dyDescent="0.35">
      <c r="E54" s="500"/>
      <c r="F54" s="501"/>
      <c r="G54" s="501"/>
      <c r="H54" s="501"/>
      <c r="I54" s="501"/>
      <c r="J54" s="501"/>
      <c r="K54" s="501"/>
      <c r="L54" s="501"/>
      <c r="M54" s="501"/>
      <c r="N54" s="501"/>
      <c r="O54" s="501"/>
      <c r="P54" s="501"/>
      <c r="Q54" s="502"/>
      <c r="T54" s="506"/>
      <c r="U54" s="507"/>
      <c r="V54" s="508"/>
      <c r="W54" s="78"/>
      <c r="X54" s="78"/>
      <c r="Y54" s="512"/>
      <c r="Z54" s="513"/>
      <c r="AA54" s="514"/>
      <c r="AB54" s="78"/>
      <c r="AC54" s="78"/>
      <c r="AD54" s="512"/>
      <c r="AE54" s="513"/>
      <c r="AF54" s="514"/>
      <c r="AG54" s="78"/>
      <c r="AH54" s="516"/>
      <c r="AI54" s="516"/>
      <c r="AJ54" s="516"/>
      <c r="AK54" s="117"/>
      <c r="AL54" s="117"/>
      <c r="AM54" s="515"/>
      <c r="AN54" s="515"/>
      <c r="AO54" s="515"/>
      <c r="AP54" s="116"/>
      <c r="AV54" s="119"/>
      <c r="AW54" s="119"/>
      <c r="AX54" s="119"/>
      <c r="AY54" s="119"/>
      <c r="AZ54" s="119"/>
      <c r="BA54" s="119"/>
      <c r="BB54" s="119"/>
      <c r="BC54" s="119"/>
      <c r="BD54" s="119"/>
      <c r="BE54" s="119"/>
      <c r="BF54" s="119"/>
      <c r="BG54" s="11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row>
    <row r="55" spans="5:229" ht="12" customHeight="1" thickBot="1" x14ac:dyDescent="0.35">
      <c r="T55" s="78"/>
      <c r="U55" s="78"/>
      <c r="V55" s="78"/>
      <c r="W55" s="78"/>
      <c r="X55" s="78"/>
      <c r="Y55" s="78"/>
      <c r="Z55" s="78"/>
      <c r="AA55" s="78"/>
      <c r="AB55" s="78"/>
      <c r="AC55" s="78"/>
      <c r="AD55" s="78"/>
      <c r="AE55" s="78"/>
      <c r="AF55" s="78"/>
      <c r="AG55" s="78"/>
      <c r="AH55" s="117"/>
      <c r="AI55" s="117"/>
      <c r="AJ55" s="117"/>
      <c r="AK55" s="117"/>
      <c r="AL55" s="117"/>
      <c r="AM55" s="117"/>
      <c r="AN55" s="117"/>
      <c r="AO55" s="117"/>
      <c r="AP55" s="116"/>
      <c r="AV55" s="119"/>
      <c r="AW55" s="119"/>
      <c r="AX55" s="119"/>
      <c r="AY55" s="119"/>
      <c r="AZ55" s="119"/>
      <c r="BA55" s="119"/>
      <c r="BB55" s="119"/>
      <c r="BC55" s="119"/>
      <c r="BD55" s="119"/>
      <c r="BE55" s="119"/>
      <c r="BF55" s="119"/>
      <c r="BG55" s="11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row>
    <row r="56" spans="5:229" ht="12" customHeight="1" x14ac:dyDescent="0.3">
      <c r="E56" s="497" t="s">
        <v>24</v>
      </c>
      <c r="F56" s="498"/>
      <c r="G56" s="498"/>
      <c r="H56" s="498"/>
      <c r="I56" s="498"/>
      <c r="J56" s="498"/>
      <c r="K56" s="498"/>
      <c r="L56" s="498"/>
      <c r="M56" s="498"/>
      <c r="N56" s="498"/>
      <c r="O56" s="498"/>
      <c r="P56" s="498"/>
      <c r="Q56" s="499"/>
      <c r="T56" s="503">
        <f>Y56+AD56</f>
        <v>0</v>
      </c>
      <c r="U56" s="504"/>
      <c r="V56" s="505"/>
      <c r="W56" s="78"/>
      <c r="X56" s="78"/>
      <c r="Y56" s="509"/>
      <c r="Z56" s="510"/>
      <c r="AA56" s="511"/>
      <c r="AB56" s="78"/>
      <c r="AC56" s="78"/>
      <c r="AD56" s="509"/>
      <c r="AE56" s="510"/>
      <c r="AF56" s="511"/>
      <c r="AG56" s="78"/>
      <c r="AH56" s="516"/>
      <c r="AI56" s="516"/>
      <c r="AJ56" s="516"/>
      <c r="AK56" s="117"/>
      <c r="AL56" s="117"/>
      <c r="AM56" s="515"/>
      <c r="AN56" s="515"/>
      <c r="AO56" s="515"/>
      <c r="AP56" s="116"/>
      <c r="AV56" s="119"/>
      <c r="AW56" s="119"/>
      <c r="AX56" s="119"/>
      <c r="AY56" s="119"/>
      <c r="AZ56" s="119"/>
      <c r="BA56" s="119"/>
      <c r="BB56" s="119"/>
      <c r="BC56" s="119"/>
      <c r="BD56" s="119"/>
      <c r="BE56" s="119"/>
      <c r="BF56" s="119"/>
      <c r="BG56" s="11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row>
    <row r="57" spans="5:229" ht="12" customHeight="1" thickBot="1" x14ac:dyDescent="0.35">
      <c r="E57" s="500"/>
      <c r="F57" s="501"/>
      <c r="G57" s="501"/>
      <c r="H57" s="501"/>
      <c r="I57" s="501"/>
      <c r="J57" s="501"/>
      <c r="K57" s="501"/>
      <c r="L57" s="501"/>
      <c r="M57" s="501"/>
      <c r="N57" s="501"/>
      <c r="O57" s="501"/>
      <c r="P57" s="501"/>
      <c r="Q57" s="502"/>
      <c r="T57" s="506"/>
      <c r="U57" s="507"/>
      <c r="V57" s="508"/>
      <c r="W57" s="78"/>
      <c r="X57" s="78"/>
      <c r="Y57" s="512"/>
      <c r="Z57" s="513"/>
      <c r="AA57" s="514"/>
      <c r="AB57" s="78"/>
      <c r="AC57" s="78"/>
      <c r="AD57" s="512"/>
      <c r="AE57" s="513"/>
      <c r="AF57" s="514"/>
      <c r="AG57" s="78"/>
      <c r="AH57" s="516"/>
      <c r="AI57" s="516"/>
      <c r="AJ57" s="516"/>
      <c r="AK57" s="117"/>
      <c r="AL57" s="117"/>
      <c r="AM57" s="515"/>
      <c r="AN57" s="515"/>
      <c r="AO57" s="515"/>
      <c r="AP57" s="116"/>
      <c r="AV57" s="119"/>
      <c r="AW57" s="119"/>
      <c r="AX57" s="119"/>
      <c r="AY57" s="119"/>
      <c r="AZ57" s="119"/>
      <c r="BA57" s="119"/>
      <c r="BB57" s="119"/>
      <c r="BC57" s="119"/>
      <c r="BD57" s="119"/>
      <c r="BE57" s="119"/>
      <c r="BF57" s="119"/>
      <c r="BG57" s="11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row>
    <row r="58" spans="5:229" ht="12" customHeight="1" thickBot="1" x14ac:dyDescent="0.35">
      <c r="T58" s="78"/>
      <c r="U58" s="78"/>
      <c r="V58" s="78"/>
      <c r="W58" s="78"/>
      <c r="X58" s="78"/>
      <c r="Y58" s="78"/>
      <c r="Z58" s="78"/>
      <c r="AA58" s="78"/>
      <c r="AB58" s="78"/>
      <c r="AC58" s="78"/>
      <c r="AD58" s="78"/>
      <c r="AE58" s="78"/>
      <c r="AF58" s="78"/>
      <c r="AG58" s="78"/>
      <c r="AH58" s="117"/>
      <c r="AI58" s="117"/>
      <c r="AJ58" s="117"/>
      <c r="AK58" s="117"/>
      <c r="AL58" s="117"/>
      <c r="AM58" s="117"/>
      <c r="AN58" s="117"/>
      <c r="AO58" s="117"/>
      <c r="AP58" s="116"/>
      <c r="AV58" s="119"/>
      <c r="AW58" s="119"/>
      <c r="AX58" s="119"/>
      <c r="AY58" s="119"/>
      <c r="AZ58" s="119"/>
      <c r="BA58" s="119"/>
      <c r="BB58" s="119"/>
      <c r="BC58" s="119"/>
      <c r="BD58" s="119"/>
      <c r="BE58" s="119"/>
      <c r="BF58" s="119"/>
      <c r="BG58" s="11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row>
    <row r="59" spans="5:229" ht="12" customHeight="1" x14ac:dyDescent="0.3">
      <c r="E59" s="497" t="s">
        <v>22</v>
      </c>
      <c r="F59" s="498"/>
      <c r="G59" s="498"/>
      <c r="H59" s="498"/>
      <c r="I59" s="498"/>
      <c r="J59" s="498"/>
      <c r="K59" s="498"/>
      <c r="L59" s="498"/>
      <c r="M59" s="498"/>
      <c r="N59" s="498"/>
      <c r="O59" s="498"/>
      <c r="P59" s="498"/>
      <c r="Q59" s="499"/>
      <c r="T59" s="503">
        <f>Y59+AD59</f>
        <v>0</v>
      </c>
      <c r="U59" s="504"/>
      <c r="V59" s="505"/>
      <c r="W59" s="78"/>
      <c r="X59" s="78"/>
      <c r="Y59" s="509"/>
      <c r="Z59" s="510"/>
      <c r="AA59" s="511"/>
      <c r="AB59" s="78"/>
      <c r="AC59" s="78"/>
      <c r="AD59" s="509"/>
      <c r="AE59" s="510"/>
      <c r="AF59" s="511"/>
      <c r="AG59" s="78"/>
      <c r="AH59" s="516"/>
      <c r="AI59" s="516"/>
      <c r="AJ59" s="516"/>
      <c r="AK59" s="117"/>
      <c r="AL59" s="117"/>
      <c r="AM59" s="515"/>
      <c r="AN59" s="515"/>
      <c r="AO59" s="515"/>
      <c r="AP59" s="116"/>
      <c r="AV59" s="119"/>
      <c r="AW59" s="119"/>
      <c r="AX59" s="119"/>
      <c r="AY59" s="119"/>
      <c r="AZ59" s="119"/>
      <c r="BA59" s="119"/>
      <c r="BB59" s="119"/>
      <c r="BC59" s="119"/>
      <c r="BD59" s="119"/>
      <c r="BE59" s="119"/>
      <c r="BF59" s="119"/>
      <c r="BG59" s="11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row>
    <row r="60" spans="5:229" ht="12" customHeight="1" thickBot="1" x14ac:dyDescent="0.35">
      <c r="E60" s="500"/>
      <c r="F60" s="501"/>
      <c r="G60" s="501"/>
      <c r="H60" s="501"/>
      <c r="I60" s="501"/>
      <c r="J60" s="501"/>
      <c r="K60" s="501"/>
      <c r="L60" s="501"/>
      <c r="M60" s="501"/>
      <c r="N60" s="501"/>
      <c r="O60" s="501"/>
      <c r="P60" s="501"/>
      <c r="Q60" s="502"/>
      <c r="T60" s="506"/>
      <c r="U60" s="507"/>
      <c r="V60" s="508"/>
      <c r="W60" s="78"/>
      <c r="X60" s="78"/>
      <c r="Y60" s="512"/>
      <c r="Z60" s="513"/>
      <c r="AA60" s="514"/>
      <c r="AB60" s="78"/>
      <c r="AC60" s="78"/>
      <c r="AD60" s="512"/>
      <c r="AE60" s="513"/>
      <c r="AF60" s="514"/>
      <c r="AG60" s="78"/>
      <c r="AH60" s="516"/>
      <c r="AI60" s="516"/>
      <c r="AJ60" s="516"/>
      <c r="AK60" s="117"/>
      <c r="AL60" s="117"/>
      <c r="AM60" s="515"/>
      <c r="AN60" s="515"/>
      <c r="AO60" s="515"/>
      <c r="AP60" s="116"/>
      <c r="AV60" s="119"/>
      <c r="AW60" s="119"/>
      <c r="AX60" s="119"/>
      <c r="AY60" s="119"/>
      <c r="AZ60" s="119"/>
      <c r="BA60" s="119"/>
      <c r="BB60" s="119"/>
      <c r="BC60" s="119"/>
      <c r="BD60" s="119"/>
      <c r="BE60" s="119"/>
      <c r="BF60" s="119"/>
      <c r="BG60" s="11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row>
    <row r="61" spans="5:229" ht="12" customHeight="1" thickBot="1" x14ac:dyDescent="0.35">
      <c r="AH61" s="116"/>
      <c r="AI61" s="116"/>
      <c r="AJ61" s="116"/>
      <c r="AK61" s="116"/>
      <c r="AL61" s="116"/>
      <c r="AM61" s="116"/>
      <c r="AN61" s="116"/>
      <c r="AO61" s="116"/>
      <c r="AP61" s="116"/>
      <c r="AV61" s="119"/>
      <c r="AW61" s="119"/>
      <c r="AX61" s="119"/>
      <c r="AY61" s="119"/>
      <c r="AZ61" s="119"/>
      <c r="BA61" s="119"/>
      <c r="BB61" s="119"/>
      <c r="BC61" s="119"/>
      <c r="BD61" s="119"/>
      <c r="BE61" s="119"/>
      <c r="BF61" s="119"/>
      <c r="BG61" s="11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row>
    <row r="62" spans="5:229" ht="12" customHeight="1" x14ac:dyDescent="0.3">
      <c r="E62" s="497" t="s">
        <v>23</v>
      </c>
      <c r="F62" s="498"/>
      <c r="G62" s="498"/>
      <c r="H62" s="498"/>
      <c r="I62" s="498"/>
      <c r="J62" s="498"/>
      <c r="K62" s="498"/>
      <c r="L62" s="498"/>
      <c r="M62" s="498"/>
      <c r="N62" s="498"/>
      <c r="O62" s="498"/>
      <c r="P62" s="498"/>
      <c r="Q62" s="499"/>
      <c r="T62" s="503">
        <f>Y62+AD62</f>
        <v>0</v>
      </c>
      <c r="U62" s="504"/>
      <c r="V62" s="505"/>
      <c r="W62" s="78"/>
      <c r="X62" s="78"/>
      <c r="Y62" s="509"/>
      <c r="Z62" s="510"/>
      <c r="AA62" s="511"/>
      <c r="AB62" s="78"/>
      <c r="AC62" s="78"/>
      <c r="AD62" s="509"/>
      <c r="AE62" s="510"/>
      <c r="AF62" s="511"/>
      <c r="AG62" s="78"/>
      <c r="AH62" s="516"/>
      <c r="AI62" s="516"/>
      <c r="AJ62" s="516"/>
      <c r="AK62" s="117"/>
      <c r="AL62" s="117"/>
      <c r="AM62" s="515"/>
      <c r="AN62" s="515"/>
      <c r="AO62" s="515"/>
      <c r="AP62" s="116"/>
      <c r="AV62" s="119"/>
      <c r="AW62" s="119"/>
      <c r="AX62" s="119"/>
      <c r="AY62" s="119"/>
      <c r="AZ62" s="119"/>
      <c r="BA62" s="119"/>
      <c r="BB62" s="119"/>
      <c r="BC62" s="119"/>
      <c r="BD62" s="119"/>
      <c r="BE62" s="119"/>
      <c r="BF62" s="119"/>
      <c r="BG62" s="11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row>
    <row r="63" spans="5:229" ht="12" customHeight="1" thickBot="1" x14ac:dyDescent="0.35">
      <c r="E63" s="500"/>
      <c r="F63" s="501"/>
      <c r="G63" s="501"/>
      <c r="H63" s="501"/>
      <c r="I63" s="501"/>
      <c r="J63" s="501"/>
      <c r="K63" s="501"/>
      <c r="L63" s="501"/>
      <c r="M63" s="501"/>
      <c r="N63" s="501"/>
      <c r="O63" s="501"/>
      <c r="P63" s="501"/>
      <c r="Q63" s="502"/>
      <c r="T63" s="506"/>
      <c r="U63" s="507"/>
      <c r="V63" s="508"/>
      <c r="W63" s="78"/>
      <c r="X63" s="78"/>
      <c r="Y63" s="512"/>
      <c r="Z63" s="513"/>
      <c r="AA63" s="514"/>
      <c r="AB63" s="78"/>
      <c r="AC63" s="78"/>
      <c r="AD63" s="512"/>
      <c r="AE63" s="513"/>
      <c r="AF63" s="514"/>
      <c r="AG63" s="78"/>
      <c r="AH63" s="516"/>
      <c r="AI63" s="516"/>
      <c r="AJ63" s="516"/>
      <c r="AK63" s="117"/>
      <c r="AL63" s="117"/>
      <c r="AM63" s="515"/>
      <c r="AN63" s="515"/>
      <c r="AO63" s="515"/>
      <c r="AP63" s="116"/>
      <c r="AV63" s="119"/>
      <c r="AW63" s="119"/>
      <c r="AX63" s="119"/>
      <c r="AY63" s="119"/>
      <c r="AZ63" s="119"/>
      <c r="BA63" s="119"/>
      <c r="BB63" s="119"/>
      <c r="BC63" s="119"/>
      <c r="BD63" s="119"/>
      <c r="BE63" s="119"/>
      <c r="BF63" s="119"/>
      <c r="BG63" s="11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row>
    <row r="64" spans="5:229" ht="12" customHeight="1" thickBot="1" x14ac:dyDescent="0.35">
      <c r="AH64" s="116"/>
      <c r="AI64" s="116"/>
      <c r="AJ64" s="116"/>
      <c r="AK64" s="116"/>
      <c r="AL64" s="116"/>
      <c r="AM64" s="116"/>
      <c r="AN64" s="116"/>
      <c r="AO64" s="116"/>
      <c r="AP64" s="116"/>
      <c r="AV64" s="119"/>
      <c r="AW64" s="119"/>
      <c r="AX64" s="119"/>
      <c r="AY64" s="119"/>
      <c r="AZ64" s="119"/>
      <c r="BA64" s="119"/>
      <c r="BB64" s="119"/>
      <c r="BC64" s="119"/>
      <c r="BD64" s="119"/>
      <c r="BE64" s="119"/>
      <c r="BF64" s="119"/>
      <c r="BG64" s="11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row>
    <row r="65" spans="1:229" ht="12" customHeight="1" x14ac:dyDescent="0.3">
      <c r="E65" s="497" t="s">
        <v>25</v>
      </c>
      <c r="F65" s="498"/>
      <c r="G65" s="498"/>
      <c r="H65" s="498"/>
      <c r="I65" s="498"/>
      <c r="J65" s="498"/>
      <c r="K65" s="498"/>
      <c r="L65" s="498"/>
      <c r="M65" s="498"/>
      <c r="N65" s="498"/>
      <c r="O65" s="498"/>
      <c r="P65" s="498"/>
      <c r="Q65" s="499"/>
      <c r="T65" s="503">
        <f>Y65+AD65</f>
        <v>0</v>
      </c>
      <c r="U65" s="504"/>
      <c r="V65" s="505"/>
      <c r="W65" s="78"/>
      <c r="X65" s="78"/>
      <c r="Y65" s="509"/>
      <c r="Z65" s="510"/>
      <c r="AA65" s="511"/>
      <c r="AB65" s="78"/>
      <c r="AC65" s="78"/>
      <c r="AD65" s="509"/>
      <c r="AE65" s="510"/>
      <c r="AF65" s="511"/>
      <c r="AG65" s="78"/>
      <c r="AH65" s="516"/>
      <c r="AI65" s="516"/>
      <c r="AJ65" s="516"/>
      <c r="AK65" s="117"/>
      <c r="AL65" s="117"/>
      <c r="AM65" s="515"/>
      <c r="AN65" s="515"/>
      <c r="AO65" s="515"/>
      <c r="AP65" s="116"/>
      <c r="AV65" s="119"/>
      <c r="AW65" s="119"/>
      <c r="AX65" s="119"/>
      <c r="AY65" s="119"/>
      <c r="AZ65" s="119"/>
      <c r="BA65" s="119"/>
      <c r="BB65" s="119"/>
      <c r="BC65" s="119"/>
      <c r="BD65" s="119"/>
      <c r="BE65" s="119"/>
      <c r="BF65" s="119"/>
      <c r="BG65" s="11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row>
    <row r="66" spans="1:229" ht="12" customHeight="1" thickBot="1" x14ac:dyDescent="0.35">
      <c r="E66" s="500"/>
      <c r="F66" s="501"/>
      <c r="G66" s="501"/>
      <c r="H66" s="501"/>
      <c r="I66" s="501"/>
      <c r="J66" s="501"/>
      <c r="K66" s="501"/>
      <c r="L66" s="501"/>
      <c r="M66" s="501"/>
      <c r="N66" s="501"/>
      <c r="O66" s="501"/>
      <c r="P66" s="501"/>
      <c r="Q66" s="502"/>
      <c r="T66" s="506"/>
      <c r="U66" s="507"/>
      <c r="V66" s="508"/>
      <c r="W66" s="78"/>
      <c r="X66" s="78"/>
      <c r="Y66" s="512"/>
      <c r="Z66" s="513"/>
      <c r="AA66" s="514"/>
      <c r="AB66" s="78"/>
      <c r="AC66" s="78"/>
      <c r="AD66" s="512"/>
      <c r="AE66" s="513"/>
      <c r="AF66" s="514"/>
      <c r="AG66" s="78"/>
      <c r="AH66" s="516"/>
      <c r="AI66" s="516"/>
      <c r="AJ66" s="516"/>
      <c r="AK66" s="117"/>
      <c r="AL66" s="117"/>
      <c r="AM66" s="515"/>
      <c r="AN66" s="515"/>
      <c r="AO66" s="515"/>
      <c r="AP66" s="116"/>
      <c r="AV66" s="119"/>
      <c r="AW66" s="119"/>
      <c r="AX66" s="119"/>
      <c r="AY66" s="119"/>
      <c r="AZ66" s="119"/>
      <c r="BA66" s="119"/>
      <c r="BB66" s="119"/>
      <c r="BC66" s="119"/>
      <c r="BD66" s="119"/>
      <c r="BE66" s="119"/>
      <c r="BF66" s="119"/>
      <c r="BG66" s="11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row>
    <row r="67" spans="1:229" ht="12" customHeight="1" thickBot="1" x14ac:dyDescent="0.35">
      <c r="AH67" s="116"/>
      <c r="AI67" s="116"/>
      <c r="AJ67" s="116"/>
      <c r="AK67" s="116"/>
      <c r="AL67" s="116"/>
      <c r="AM67" s="116"/>
      <c r="AN67" s="116"/>
      <c r="AO67" s="116"/>
      <c r="AP67" s="116"/>
      <c r="AV67" s="119"/>
      <c r="AW67" s="119"/>
      <c r="AX67" s="119"/>
      <c r="AY67" s="119"/>
      <c r="AZ67" s="119"/>
      <c r="BA67" s="119"/>
      <c r="BB67" s="119"/>
      <c r="BC67" s="119"/>
      <c r="BD67" s="119"/>
      <c r="BE67" s="119"/>
      <c r="BF67" s="119"/>
      <c r="BG67" s="11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row>
    <row r="68" spans="1:229" ht="12" customHeight="1" x14ac:dyDescent="0.3">
      <c r="E68" s="497" t="s">
        <v>854</v>
      </c>
      <c r="F68" s="498"/>
      <c r="G68" s="498"/>
      <c r="H68" s="498"/>
      <c r="I68" s="498"/>
      <c r="J68" s="498"/>
      <c r="K68" s="498"/>
      <c r="L68" s="498"/>
      <c r="M68" s="498"/>
      <c r="N68" s="498"/>
      <c r="O68" s="498"/>
      <c r="P68" s="498"/>
      <c r="Q68" s="499"/>
      <c r="T68" s="503">
        <f>Y68+AD68</f>
        <v>0</v>
      </c>
      <c r="U68" s="504"/>
      <c r="V68" s="505"/>
      <c r="W68" s="78"/>
      <c r="X68" s="78"/>
      <c r="Y68" s="509"/>
      <c r="Z68" s="510"/>
      <c r="AA68" s="511"/>
      <c r="AB68" s="78"/>
      <c r="AC68" s="78"/>
      <c r="AD68" s="509"/>
      <c r="AE68" s="510"/>
      <c r="AF68" s="511"/>
      <c r="AH68" s="116"/>
      <c r="AI68" s="116"/>
      <c r="AJ68" s="116"/>
      <c r="AK68" s="116"/>
      <c r="AV68" s="119"/>
      <c r="AW68" s="119"/>
      <c r="AX68" s="119"/>
      <c r="AY68" s="119"/>
      <c r="AZ68" s="119"/>
      <c r="BA68" s="119"/>
      <c r="BB68" s="119"/>
      <c r="BC68" s="119"/>
      <c r="BD68" s="119"/>
      <c r="BE68" s="119"/>
      <c r="BF68" s="119"/>
      <c r="BG68" s="11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row>
    <row r="69" spans="1:229" ht="12" customHeight="1" thickBot="1" x14ac:dyDescent="0.35">
      <c r="E69" s="500"/>
      <c r="F69" s="501"/>
      <c r="G69" s="501"/>
      <c r="H69" s="501"/>
      <c r="I69" s="501"/>
      <c r="J69" s="501"/>
      <c r="K69" s="501"/>
      <c r="L69" s="501"/>
      <c r="M69" s="501"/>
      <c r="N69" s="501"/>
      <c r="O69" s="501"/>
      <c r="P69" s="501"/>
      <c r="Q69" s="502"/>
      <c r="T69" s="506"/>
      <c r="U69" s="507"/>
      <c r="V69" s="508"/>
      <c r="W69" s="78"/>
      <c r="X69" s="78"/>
      <c r="Y69" s="512"/>
      <c r="Z69" s="513"/>
      <c r="AA69" s="514"/>
      <c r="AB69" s="78"/>
      <c r="AC69" s="78"/>
      <c r="AD69" s="512"/>
      <c r="AE69" s="513"/>
      <c r="AF69" s="514"/>
      <c r="AV69" s="119"/>
      <c r="AW69" s="119"/>
      <c r="AX69" s="119"/>
      <c r="AY69" s="119"/>
      <c r="AZ69" s="119"/>
      <c r="BA69" s="119"/>
      <c r="BB69" s="119"/>
      <c r="BC69" s="119"/>
      <c r="BD69" s="119"/>
      <c r="BE69" s="119"/>
      <c r="BF69" s="119"/>
      <c r="BG69" s="11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row>
    <row r="70" spans="1:229" ht="12" customHeight="1" thickBot="1" x14ac:dyDescent="0.35">
      <c r="AV70" s="119"/>
      <c r="AW70" s="119"/>
      <c r="AX70" s="119"/>
      <c r="AY70" s="119"/>
      <c r="AZ70" s="119"/>
      <c r="BA70" s="119"/>
      <c r="BB70" s="119"/>
      <c r="BC70" s="119"/>
      <c r="BD70" s="119"/>
      <c r="BE70" s="119"/>
      <c r="BF70" s="119"/>
      <c r="BG70" s="11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row>
    <row r="71" spans="1:229" ht="12" customHeight="1" x14ac:dyDescent="0.3">
      <c r="E71" s="497" t="s">
        <v>855</v>
      </c>
      <c r="F71" s="498"/>
      <c r="G71" s="498"/>
      <c r="H71" s="498"/>
      <c r="I71" s="498"/>
      <c r="J71" s="498"/>
      <c r="K71" s="498"/>
      <c r="L71" s="498"/>
      <c r="M71" s="498"/>
      <c r="N71" s="498"/>
      <c r="O71" s="498"/>
      <c r="P71" s="498"/>
      <c r="Q71" s="499"/>
      <c r="T71" s="503">
        <f>Y71+AD71</f>
        <v>0</v>
      </c>
      <c r="U71" s="504"/>
      <c r="V71" s="505"/>
      <c r="W71" s="78"/>
      <c r="X71" s="78"/>
      <c r="Y71" s="509"/>
      <c r="Z71" s="510"/>
      <c r="AA71" s="511"/>
      <c r="AB71" s="78"/>
      <c r="AC71" s="78"/>
      <c r="AD71" s="509"/>
      <c r="AE71" s="510"/>
      <c r="AF71" s="511"/>
      <c r="AV71" s="119"/>
      <c r="AW71" s="119"/>
      <c r="AX71" s="119"/>
      <c r="AY71" s="119"/>
      <c r="AZ71" s="119"/>
      <c r="BA71" s="119"/>
      <c r="BB71" s="119"/>
      <c r="BC71" s="119"/>
      <c r="BD71" s="119"/>
      <c r="BE71" s="119"/>
      <c r="BF71" s="119"/>
      <c r="BG71" s="11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row>
    <row r="72" spans="1:229" ht="12" customHeight="1" thickBot="1" x14ac:dyDescent="0.35">
      <c r="E72" s="500"/>
      <c r="F72" s="501"/>
      <c r="G72" s="501"/>
      <c r="H72" s="501"/>
      <c r="I72" s="501"/>
      <c r="J72" s="501"/>
      <c r="K72" s="501"/>
      <c r="L72" s="501"/>
      <c r="M72" s="501"/>
      <c r="N72" s="501"/>
      <c r="O72" s="501"/>
      <c r="P72" s="501"/>
      <c r="Q72" s="502"/>
      <c r="T72" s="506"/>
      <c r="U72" s="507"/>
      <c r="V72" s="508"/>
      <c r="W72" s="78"/>
      <c r="X72" s="78"/>
      <c r="Y72" s="512"/>
      <c r="Z72" s="513"/>
      <c r="AA72" s="514"/>
      <c r="AB72" s="78"/>
      <c r="AC72" s="78"/>
      <c r="AD72" s="512"/>
      <c r="AE72" s="513"/>
      <c r="AF72" s="514"/>
      <c r="AV72" s="119"/>
      <c r="AW72" s="119"/>
      <c r="AX72" s="119"/>
      <c r="AY72" s="119"/>
      <c r="AZ72" s="119"/>
      <c r="BA72" s="119"/>
      <c r="BB72" s="119"/>
      <c r="BC72" s="119"/>
      <c r="BD72" s="119"/>
      <c r="BE72" s="119"/>
      <c r="BF72" s="119"/>
      <c r="BG72" s="11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row>
    <row r="73" spans="1:229" ht="12" customHeight="1" x14ac:dyDescent="0.3">
      <c r="AV73" s="119"/>
      <c r="AW73" s="119"/>
      <c r="AX73" s="119"/>
      <c r="AY73" s="119"/>
      <c r="AZ73" s="119"/>
      <c r="BA73" s="119"/>
      <c r="BB73" s="119"/>
      <c r="BC73" s="119"/>
      <c r="BD73" s="119"/>
      <c r="BE73" s="119"/>
      <c r="BF73" s="119"/>
      <c r="BG73" s="11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row>
    <row r="74" spans="1:229" ht="12" customHeight="1" x14ac:dyDescent="0.3">
      <c r="AV74" s="119"/>
      <c r="AW74" s="119"/>
      <c r="AX74" s="119"/>
      <c r="AY74" s="119"/>
      <c r="AZ74" s="119"/>
      <c r="BA74" s="119"/>
      <c r="BB74" s="119"/>
      <c r="BC74" s="119"/>
      <c r="BD74" s="119"/>
      <c r="BE74" s="119"/>
      <c r="BF74" s="119"/>
      <c r="BG74" s="11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row>
    <row r="75" spans="1:229" ht="12" customHeight="1" x14ac:dyDescent="0.3">
      <c r="AV75" s="119"/>
      <c r="AW75" s="119"/>
      <c r="AX75" s="119"/>
      <c r="AY75" s="119"/>
      <c r="AZ75" s="119"/>
      <c r="BA75" s="119"/>
      <c r="BB75" s="119"/>
      <c r="BC75" s="119"/>
      <c r="BD75" s="119"/>
      <c r="BE75" s="119"/>
      <c r="BF75" s="119"/>
      <c r="BG75" s="11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row>
    <row r="76" spans="1:229" ht="12" customHeight="1" x14ac:dyDescent="0.3">
      <c r="A76" s="396" t="s">
        <v>193</v>
      </c>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119"/>
      <c r="AW76" s="119"/>
      <c r="AX76" s="119"/>
      <c r="AY76" s="119"/>
      <c r="AZ76" s="119"/>
      <c r="BA76" s="119"/>
      <c r="BB76" s="119"/>
      <c r="BC76" s="119"/>
      <c r="BD76" s="119"/>
      <c r="BE76" s="119"/>
      <c r="BF76" s="119"/>
      <c r="BG76" s="11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row>
    <row r="77" spans="1:229" ht="12" customHeight="1" x14ac:dyDescent="0.3">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425" t="s">
        <v>237</v>
      </c>
      <c r="AN77" s="425"/>
      <c r="AO77" s="425"/>
      <c r="AP77" s="425"/>
      <c r="AQ77" s="97"/>
      <c r="AR77" s="425" t="s">
        <v>236</v>
      </c>
      <c r="AS77" s="425"/>
      <c r="AT77" s="425"/>
      <c r="AU77" s="425"/>
      <c r="AV77" s="119"/>
      <c r="AW77" s="119"/>
      <c r="AX77" s="119"/>
      <c r="AY77" s="119"/>
      <c r="AZ77" s="119"/>
      <c r="BA77" s="119"/>
      <c r="BB77" s="119"/>
      <c r="BC77" s="119"/>
      <c r="BD77" s="119"/>
      <c r="BE77" s="119"/>
      <c r="BF77" s="119"/>
      <c r="BG77" s="11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row>
    <row r="78" spans="1:229" ht="12" customHeight="1" x14ac:dyDescent="0.3">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425"/>
      <c r="AN78" s="425"/>
      <c r="AO78" s="425"/>
      <c r="AP78" s="425"/>
      <c r="AQ78" s="97"/>
      <c r="AR78" s="425"/>
      <c r="AS78" s="425"/>
      <c r="AT78" s="425"/>
      <c r="AU78" s="425"/>
      <c r="AV78" s="119"/>
      <c r="AW78" s="119"/>
      <c r="AX78" s="119"/>
      <c r="AY78" s="119"/>
      <c r="AZ78" s="119"/>
      <c r="BA78" s="119"/>
      <c r="BB78" s="119"/>
      <c r="BC78" s="119"/>
      <c r="BD78" s="119"/>
      <c r="BE78" s="119"/>
      <c r="BF78" s="119"/>
      <c r="BG78" s="11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row>
    <row r="79" spans="1:229" ht="12" customHeight="1" x14ac:dyDescent="0.3">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119"/>
      <c r="AW79" s="119"/>
      <c r="AX79" s="119"/>
      <c r="AY79" s="119"/>
      <c r="AZ79" s="119"/>
      <c r="BA79" s="119"/>
      <c r="BB79" s="119"/>
      <c r="BC79" s="119"/>
      <c r="BD79" s="119"/>
      <c r="BE79" s="119"/>
      <c r="BF79" s="119"/>
      <c r="BG79" s="11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row>
    <row r="80" spans="1:229" ht="12" customHeight="1" x14ac:dyDescent="0.3">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119"/>
      <c r="AW80" s="119"/>
      <c r="AX80" s="119"/>
      <c r="AY80" s="119"/>
      <c r="AZ80" s="119"/>
      <c r="BA80" s="119"/>
      <c r="BB80" s="119"/>
      <c r="BC80" s="119"/>
      <c r="BD80" s="119"/>
      <c r="BE80" s="119"/>
      <c r="BF80" s="119"/>
      <c r="BG80" s="11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row>
    <row r="81" spans="1:229" ht="12" customHeight="1" x14ac:dyDescent="0.3">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119"/>
      <c r="AW81" s="119"/>
      <c r="AX81" s="119"/>
      <c r="AY81" s="119"/>
      <c r="AZ81" s="119"/>
      <c r="BA81" s="119"/>
      <c r="BB81" s="119"/>
      <c r="BC81" s="119"/>
      <c r="BD81" s="119"/>
      <c r="BE81" s="119"/>
      <c r="BF81" s="119"/>
      <c r="BG81" s="11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row>
    <row r="82" spans="1:229" ht="12" customHeight="1" x14ac:dyDescent="0.3">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119"/>
      <c r="AW82" s="119"/>
      <c r="AX82" s="119"/>
      <c r="AY82" s="119"/>
      <c r="AZ82" s="119"/>
      <c r="BA82" s="119"/>
      <c r="BB82" s="119"/>
      <c r="BC82" s="119"/>
      <c r="BD82" s="119"/>
      <c r="BE82" s="119"/>
      <c r="BF82" s="119"/>
      <c r="BG82" s="11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row>
    <row r="83" spans="1:229" ht="12" customHeight="1" x14ac:dyDescent="0.3">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119"/>
      <c r="AW83" s="119"/>
      <c r="AX83" s="119"/>
      <c r="AY83" s="119"/>
      <c r="AZ83" s="119"/>
      <c r="BA83" s="119"/>
      <c r="BB83" s="119"/>
      <c r="BC83" s="119"/>
      <c r="BD83" s="119"/>
      <c r="BE83" s="119"/>
      <c r="BF83" s="119"/>
      <c r="BG83" s="11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row>
    <row r="84" spans="1:229" ht="12" customHeight="1" x14ac:dyDescent="0.3">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119"/>
      <c r="AW84" s="119"/>
      <c r="AX84" s="119"/>
      <c r="AY84" s="119"/>
      <c r="AZ84" s="119"/>
      <c r="BA84" s="119"/>
      <c r="BB84" s="119"/>
      <c r="BC84" s="119"/>
      <c r="BD84" s="119"/>
      <c r="BE84" s="119"/>
      <c r="BF84" s="119"/>
      <c r="BG84" s="11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row>
    <row r="85" spans="1:229" ht="12" customHeight="1" x14ac:dyDescent="0.3">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119"/>
      <c r="AW85" s="119"/>
      <c r="AX85" s="119"/>
      <c r="AY85" s="119"/>
      <c r="AZ85" s="119"/>
      <c r="BA85" s="119"/>
      <c r="BB85" s="119"/>
      <c r="BC85" s="119"/>
      <c r="BD85" s="119"/>
      <c r="BE85" s="119"/>
      <c r="BF85" s="119"/>
      <c r="BG85" s="11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row>
    <row r="86" spans="1:229" ht="12" customHeight="1" x14ac:dyDescent="0.3">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119"/>
      <c r="AW86" s="119"/>
      <c r="AX86" s="119"/>
      <c r="AY86" s="119"/>
      <c r="AZ86" s="119"/>
      <c r="BA86" s="119"/>
      <c r="BB86" s="119"/>
      <c r="BC86" s="119"/>
      <c r="BD86" s="119"/>
      <c r="BE86" s="119"/>
      <c r="BF86" s="119"/>
      <c r="BG86" s="11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row>
    <row r="87" spans="1:229" ht="12" customHeight="1" x14ac:dyDescent="0.3">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119"/>
      <c r="AW87" s="119"/>
      <c r="AX87" s="119"/>
      <c r="AY87" s="119"/>
      <c r="AZ87" s="119"/>
      <c r="BA87" s="119"/>
      <c r="BB87" s="119"/>
      <c r="BC87" s="119"/>
      <c r="BD87" s="119"/>
      <c r="BE87" s="119"/>
      <c r="BF87" s="119"/>
      <c r="BG87" s="11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row>
    <row r="88" spans="1:229" ht="12" customHeight="1" x14ac:dyDescent="0.3">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119"/>
      <c r="AW88" s="119"/>
      <c r="AX88" s="119"/>
      <c r="AY88" s="119"/>
      <c r="AZ88" s="119"/>
      <c r="BA88" s="119"/>
      <c r="BB88" s="119"/>
      <c r="BC88" s="119"/>
      <c r="BD88" s="119"/>
      <c r="BE88" s="119"/>
      <c r="BF88" s="119"/>
      <c r="BG88" s="11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row>
    <row r="89" spans="1:229" ht="12" customHeight="1" x14ac:dyDescent="0.3">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119"/>
      <c r="AW89" s="119"/>
      <c r="AX89" s="119"/>
      <c r="AY89" s="119"/>
      <c r="AZ89" s="119"/>
      <c r="BA89" s="119"/>
      <c r="BB89" s="119"/>
      <c r="BC89" s="119"/>
      <c r="BD89" s="119"/>
      <c r="BE89" s="119"/>
      <c r="BF89" s="119"/>
      <c r="BG89" s="11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row>
    <row r="90" spans="1:229" ht="12" customHeight="1" x14ac:dyDescent="0.3">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119"/>
      <c r="AW90" s="119"/>
      <c r="AX90" s="119"/>
      <c r="AY90" s="119"/>
      <c r="AZ90" s="119"/>
      <c r="BA90" s="119"/>
      <c r="BB90" s="119"/>
      <c r="BC90" s="119"/>
      <c r="BD90" s="119"/>
      <c r="BE90" s="119"/>
      <c r="BF90" s="119"/>
      <c r="BG90" s="11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row>
    <row r="91" spans="1:229" ht="12" customHeight="1" x14ac:dyDescent="0.3">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119"/>
      <c r="AW91" s="119"/>
      <c r="AX91" s="119"/>
      <c r="AY91" s="119"/>
      <c r="AZ91" s="119"/>
      <c r="BA91" s="119"/>
      <c r="BB91" s="119"/>
      <c r="BC91" s="119"/>
      <c r="BD91" s="119"/>
      <c r="BE91" s="119"/>
      <c r="BF91" s="119"/>
      <c r="BG91" s="11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row>
    <row r="92" spans="1:229" ht="12" customHeight="1" x14ac:dyDescent="0.3">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119"/>
      <c r="AW92" s="119"/>
      <c r="AX92" s="119"/>
      <c r="AY92" s="119"/>
      <c r="AZ92" s="119"/>
      <c r="BA92" s="119"/>
      <c r="BB92" s="119"/>
      <c r="BC92" s="119"/>
      <c r="BD92" s="119"/>
      <c r="BE92" s="119"/>
      <c r="BF92" s="119"/>
      <c r="BG92" s="11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row>
    <row r="93" spans="1:229" ht="12" customHeight="1" x14ac:dyDescent="0.3">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119"/>
      <c r="AW93" s="119"/>
      <c r="AX93" s="119"/>
      <c r="AY93" s="119"/>
      <c r="AZ93" s="119"/>
      <c r="BA93" s="119"/>
      <c r="BB93" s="119"/>
      <c r="BC93" s="119"/>
      <c r="BD93" s="119"/>
      <c r="BE93" s="119"/>
      <c r="BF93" s="119"/>
      <c r="BG93" s="11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row>
    <row r="94" spans="1:229" ht="12" customHeight="1" x14ac:dyDescent="0.3">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119"/>
      <c r="AW94" s="119"/>
      <c r="AX94" s="119"/>
      <c r="AY94" s="119"/>
      <c r="AZ94" s="119"/>
      <c r="BA94" s="119"/>
      <c r="BB94" s="119"/>
      <c r="BC94" s="119"/>
      <c r="BD94" s="119"/>
      <c r="BE94" s="119"/>
      <c r="BF94" s="119"/>
      <c r="BG94" s="11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row>
    <row r="95" spans="1:229" ht="12" customHeight="1" x14ac:dyDescent="0.3">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119"/>
      <c r="AW95" s="119"/>
      <c r="AX95" s="119"/>
      <c r="AY95" s="119"/>
      <c r="AZ95" s="119"/>
      <c r="BA95" s="119"/>
      <c r="BB95" s="119"/>
      <c r="BC95" s="119"/>
      <c r="BD95" s="119"/>
      <c r="BE95" s="119"/>
      <c r="BF95" s="119"/>
      <c r="BG95" s="11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row>
    <row r="96" spans="1:229" ht="12" customHeight="1" x14ac:dyDescent="0.3">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119"/>
      <c r="AW96" s="119"/>
      <c r="AX96" s="119"/>
      <c r="AY96" s="119"/>
      <c r="AZ96" s="119"/>
      <c r="BA96" s="119"/>
      <c r="BB96" s="119"/>
      <c r="BC96" s="119"/>
      <c r="BD96" s="119"/>
      <c r="BE96" s="119"/>
      <c r="BF96" s="119"/>
      <c r="BG96" s="11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row>
    <row r="97" spans="1:229" ht="12" customHeight="1" x14ac:dyDescent="0.3">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119"/>
      <c r="AW97" s="119"/>
      <c r="AX97" s="119"/>
      <c r="AY97" s="119"/>
      <c r="AZ97" s="119"/>
      <c r="BA97" s="119"/>
      <c r="BB97" s="119"/>
      <c r="BC97" s="119"/>
      <c r="BD97" s="119"/>
      <c r="BE97" s="119"/>
      <c r="BF97" s="119"/>
      <c r="BG97" s="11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row>
    <row r="98" spans="1:229" ht="12" customHeight="1" x14ac:dyDescent="0.3">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119"/>
      <c r="AW98" s="119"/>
      <c r="AX98" s="119"/>
      <c r="AY98" s="119"/>
      <c r="AZ98" s="119"/>
      <c r="BA98" s="119"/>
      <c r="BB98" s="119"/>
      <c r="BC98" s="119"/>
      <c r="BD98" s="119"/>
      <c r="BE98" s="119"/>
      <c r="BF98" s="119"/>
      <c r="BG98" s="11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row>
    <row r="99" spans="1:229" ht="12" customHeight="1" x14ac:dyDescent="0.3">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119"/>
      <c r="AW99" s="119"/>
      <c r="AX99" s="119"/>
      <c r="AY99" s="119"/>
      <c r="AZ99" s="119"/>
      <c r="BA99" s="119"/>
      <c r="BB99" s="119"/>
      <c r="BC99" s="119"/>
      <c r="BD99" s="119"/>
      <c r="BE99" s="119"/>
      <c r="BF99" s="119"/>
      <c r="BG99" s="11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row>
    <row r="100" spans="1:229" ht="12" customHeight="1" x14ac:dyDescent="0.3">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119"/>
      <c r="AW100" s="119"/>
      <c r="AX100" s="119"/>
      <c r="AY100" s="119"/>
      <c r="AZ100" s="119"/>
      <c r="BA100" s="119"/>
      <c r="BB100" s="119"/>
      <c r="BC100" s="119"/>
      <c r="BD100" s="119"/>
      <c r="BE100" s="119"/>
      <c r="BF100" s="119"/>
      <c r="BG100" s="11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row>
    <row r="101" spans="1:229" ht="12" customHeight="1" x14ac:dyDescent="0.3">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119"/>
      <c r="AW101" s="119"/>
      <c r="AX101" s="119"/>
      <c r="AY101" s="119"/>
      <c r="AZ101" s="119"/>
      <c r="BA101" s="119"/>
      <c r="BB101" s="119"/>
      <c r="BC101" s="119"/>
      <c r="BD101" s="119"/>
      <c r="BE101" s="119"/>
      <c r="BF101" s="119"/>
      <c r="BG101" s="11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row>
    <row r="102" spans="1:229" ht="12" customHeight="1" x14ac:dyDescent="0.3">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119"/>
      <c r="AW102" s="119"/>
      <c r="AX102" s="119"/>
      <c r="AY102" s="119"/>
      <c r="AZ102" s="119"/>
      <c r="BA102" s="119"/>
      <c r="BB102" s="119"/>
      <c r="BC102" s="119"/>
      <c r="BD102" s="119"/>
      <c r="BE102" s="119"/>
      <c r="BF102" s="119"/>
      <c r="BG102" s="11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row>
    <row r="103" spans="1:229" ht="12" customHeight="1" x14ac:dyDescent="0.3">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119"/>
      <c r="AW103" s="119"/>
      <c r="AX103" s="119"/>
      <c r="AY103" s="119"/>
      <c r="AZ103" s="119"/>
      <c r="BA103" s="119"/>
      <c r="BB103" s="119"/>
      <c r="BC103" s="119"/>
      <c r="BD103" s="119"/>
      <c r="BE103" s="119"/>
      <c r="BF103" s="119"/>
      <c r="BG103" s="11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row>
    <row r="104" spans="1:229" ht="12" customHeight="1" x14ac:dyDescent="0.3">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119"/>
      <c r="AW104" s="119"/>
      <c r="AX104" s="119"/>
      <c r="AY104" s="119"/>
      <c r="AZ104" s="119"/>
      <c r="BA104" s="119"/>
      <c r="BB104" s="119"/>
      <c r="BC104" s="119"/>
      <c r="BD104" s="119"/>
      <c r="BE104" s="119"/>
      <c r="BF104" s="119"/>
      <c r="BG104" s="11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row>
    <row r="105" spans="1:229" ht="12" customHeight="1" x14ac:dyDescent="0.3">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119"/>
      <c r="AW105" s="119"/>
      <c r="AX105" s="119"/>
      <c r="AY105" s="119"/>
      <c r="AZ105" s="119"/>
      <c r="BA105" s="119"/>
      <c r="BB105" s="119"/>
      <c r="BC105" s="119"/>
      <c r="BD105" s="119"/>
      <c r="BE105" s="119"/>
      <c r="BF105" s="119"/>
      <c r="BG105" s="11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row>
    <row r="106" spans="1:229" ht="12" customHeight="1" x14ac:dyDescent="0.3">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119"/>
      <c r="AW106" s="119"/>
      <c r="AX106" s="119"/>
      <c r="AY106" s="119"/>
      <c r="AZ106" s="119"/>
      <c r="BA106" s="119"/>
      <c r="BB106" s="119"/>
      <c r="BC106" s="119"/>
      <c r="BD106" s="119"/>
      <c r="BE106" s="119"/>
      <c r="BF106" s="119"/>
      <c r="BG106" s="11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row>
    <row r="107" spans="1:229" ht="12" customHeight="1" x14ac:dyDescent="0.3">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119"/>
      <c r="AW107" s="119"/>
      <c r="AX107" s="119"/>
      <c r="AY107" s="119"/>
      <c r="AZ107" s="119"/>
      <c r="BA107" s="119"/>
      <c r="BB107" s="119"/>
      <c r="BC107" s="119"/>
      <c r="BD107" s="119"/>
      <c r="BE107" s="119"/>
      <c r="BF107" s="119"/>
      <c r="BG107" s="11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row>
    <row r="108" spans="1:229" ht="12" customHeight="1" x14ac:dyDescent="0.3">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119"/>
      <c r="AW108" s="119"/>
      <c r="AX108" s="119"/>
      <c r="AY108" s="119"/>
      <c r="AZ108" s="119"/>
      <c r="BA108" s="119"/>
      <c r="BB108" s="119"/>
      <c r="BC108" s="119"/>
      <c r="BD108" s="119"/>
      <c r="BE108" s="119"/>
      <c r="BF108" s="119"/>
      <c r="BG108" s="11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row>
    <row r="109" spans="1:229" ht="12" customHeight="1" x14ac:dyDescent="0.3">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119"/>
      <c r="AW109" s="119"/>
      <c r="AX109" s="119"/>
      <c r="AY109" s="119"/>
      <c r="AZ109" s="119"/>
      <c r="BA109" s="119"/>
      <c r="BB109" s="119"/>
      <c r="BC109" s="119"/>
      <c r="BD109" s="119"/>
      <c r="BE109" s="119"/>
      <c r="BF109" s="119"/>
      <c r="BG109" s="11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row>
    <row r="110" spans="1:229" ht="12" customHeight="1" x14ac:dyDescent="0.3">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119"/>
      <c r="AW110" s="119"/>
      <c r="AX110" s="119"/>
      <c r="AY110" s="119"/>
      <c r="AZ110" s="119"/>
      <c r="BA110" s="119"/>
      <c r="BB110" s="119"/>
      <c r="BC110" s="119"/>
      <c r="BD110" s="119"/>
      <c r="BE110" s="119"/>
      <c r="BF110" s="119"/>
      <c r="BG110" s="11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row>
    <row r="111" spans="1:229" ht="12" customHeight="1" x14ac:dyDescent="0.3">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119"/>
      <c r="AW111" s="119"/>
      <c r="AX111" s="119"/>
      <c r="AY111" s="119"/>
      <c r="AZ111" s="119"/>
      <c r="BA111" s="119"/>
      <c r="BB111" s="119"/>
      <c r="BC111" s="119"/>
      <c r="BD111" s="119"/>
      <c r="BE111" s="119"/>
      <c r="BF111" s="119"/>
      <c r="BG111" s="11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row>
    <row r="112" spans="1:229" ht="12" customHeight="1" x14ac:dyDescent="0.3">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119"/>
      <c r="AW112" s="119"/>
      <c r="AX112" s="119"/>
      <c r="AY112" s="119"/>
      <c r="AZ112" s="119"/>
      <c r="BA112" s="119"/>
      <c r="BB112" s="119"/>
      <c r="BC112" s="119"/>
      <c r="BD112" s="119"/>
      <c r="BE112" s="119"/>
      <c r="BF112" s="119"/>
      <c r="BG112" s="11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row>
    <row r="113" spans="1:229" ht="12" customHeight="1" x14ac:dyDescent="0.3">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119"/>
      <c r="AW113" s="119"/>
      <c r="AX113" s="119"/>
      <c r="AY113" s="119"/>
      <c r="AZ113" s="119"/>
      <c r="BA113" s="119"/>
      <c r="BB113" s="119"/>
      <c r="BC113" s="119"/>
      <c r="BD113" s="119"/>
      <c r="BE113" s="119"/>
      <c r="BF113" s="119"/>
      <c r="BG113" s="11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row>
    <row r="114" spans="1:229" ht="12" customHeight="1" x14ac:dyDescent="0.3">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119"/>
      <c r="AW114" s="119"/>
      <c r="AX114" s="119"/>
      <c r="AY114" s="119"/>
      <c r="AZ114" s="119"/>
      <c r="BA114" s="119"/>
      <c r="BB114" s="119"/>
      <c r="BC114" s="119"/>
      <c r="BD114" s="119"/>
      <c r="BE114" s="119"/>
      <c r="BF114" s="119"/>
      <c r="BG114" s="11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row>
    <row r="115" spans="1:229" ht="12" customHeight="1" x14ac:dyDescent="0.3">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119"/>
      <c r="AW115" s="119"/>
      <c r="AX115" s="119"/>
      <c r="AY115" s="119"/>
      <c r="AZ115" s="119"/>
      <c r="BA115" s="119"/>
      <c r="BB115" s="119"/>
      <c r="BC115" s="119"/>
      <c r="BD115" s="119"/>
      <c r="BE115" s="119"/>
      <c r="BF115" s="119"/>
      <c r="BG115" s="11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row>
    <row r="116" spans="1:229" ht="12" customHeight="1" x14ac:dyDescent="0.3">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119"/>
      <c r="AW116" s="119"/>
      <c r="AX116" s="119"/>
      <c r="AY116" s="119"/>
      <c r="AZ116" s="119"/>
      <c r="BA116" s="119"/>
      <c r="BB116" s="119"/>
      <c r="BC116" s="119"/>
      <c r="BD116" s="119"/>
      <c r="BE116" s="119"/>
      <c r="BF116" s="119"/>
      <c r="BG116" s="11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row>
    <row r="117" spans="1:229" ht="12" customHeight="1" x14ac:dyDescent="0.3">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119"/>
      <c r="AW117" s="119"/>
      <c r="AX117" s="119"/>
      <c r="AY117" s="119"/>
      <c r="AZ117" s="119"/>
      <c r="BA117" s="119"/>
      <c r="BB117" s="119"/>
      <c r="BC117" s="119"/>
      <c r="BD117" s="119"/>
      <c r="BE117" s="119"/>
      <c r="BF117" s="119"/>
      <c r="BG117" s="11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row>
    <row r="118" spans="1:229" ht="12" customHeight="1" x14ac:dyDescent="0.3">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119"/>
      <c r="AW118" s="119"/>
      <c r="AX118" s="119"/>
      <c r="AY118" s="119"/>
      <c r="AZ118" s="119"/>
      <c r="BA118" s="119"/>
      <c r="BB118" s="119"/>
      <c r="BC118" s="119"/>
      <c r="BD118" s="119"/>
      <c r="BE118" s="119"/>
      <c r="BF118" s="119"/>
      <c r="BG118" s="11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row>
    <row r="119" spans="1:229" ht="12" customHeight="1" x14ac:dyDescent="0.3">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119"/>
      <c r="AW119" s="119"/>
      <c r="AX119" s="119"/>
      <c r="AY119" s="119"/>
      <c r="AZ119" s="119"/>
      <c r="BA119" s="119"/>
      <c r="BB119" s="119"/>
      <c r="BC119" s="119"/>
      <c r="BD119" s="119"/>
      <c r="BE119" s="119"/>
      <c r="BF119" s="119"/>
      <c r="BG119" s="11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row>
    <row r="120" spans="1:229" ht="12" customHeight="1" x14ac:dyDescent="0.3">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119"/>
      <c r="AW120" s="119"/>
      <c r="AX120" s="119"/>
      <c r="AY120" s="119"/>
      <c r="AZ120" s="119"/>
      <c r="BA120" s="119"/>
      <c r="BB120" s="119"/>
      <c r="BC120" s="119"/>
      <c r="BD120" s="119"/>
      <c r="BE120" s="119"/>
      <c r="BF120" s="119"/>
      <c r="BG120" s="11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row>
    <row r="121" spans="1:229" ht="12" customHeight="1" x14ac:dyDescent="0.3">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119"/>
      <c r="AW121" s="119"/>
      <c r="AX121" s="119"/>
      <c r="AY121" s="119"/>
      <c r="AZ121" s="119"/>
      <c r="BA121" s="119"/>
      <c r="BB121" s="119"/>
      <c r="BC121" s="119"/>
      <c r="BD121" s="119"/>
      <c r="BE121" s="119"/>
      <c r="BF121" s="119"/>
      <c r="BG121" s="11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row>
    <row r="122" spans="1:229" ht="12" customHeight="1" x14ac:dyDescent="0.3">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119"/>
      <c r="AW122" s="119"/>
      <c r="AX122" s="119"/>
      <c r="AY122" s="119"/>
      <c r="AZ122" s="119"/>
      <c r="BA122" s="119"/>
      <c r="BB122" s="119"/>
      <c r="BC122" s="119"/>
      <c r="BD122" s="119"/>
      <c r="BE122" s="119"/>
      <c r="BF122" s="119"/>
      <c r="BG122" s="11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row>
    <row r="123" spans="1:229" ht="12" customHeight="1" x14ac:dyDescent="0.3">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119"/>
      <c r="AW123" s="119"/>
      <c r="AX123" s="119"/>
      <c r="AY123" s="119"/>
      <c r="AZ123" s="119"/>
      <c r="BA123" s="119"/>
      <c r="BB123" s="119"/>
      <c r="BC123" s="119"/>
      <c r="BD123" s="119"/>
      <c r="BE123" s="119"/>
      <c r="BF123" s="119"/>
      <c r="BG123" s="11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row>
    <row r="124" spans="1:229" ht="12" customHeight="1" x14ac:dyDescent="0.3">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119"/>
      <c r="AW124" s="119"/>
      <c r="AX124" s="119"/>
      <c r="AY124" s="119"/>
      <c r="AZ124" s="119"/>
      <c r="BA124" s="119"/>
      <c r="BB124" s="119"/>
      <c r="BC124" s="119"/>
      <c r="BD124" s="119"/>
      <c r="BE124" s="119"/>
      <c r="BF124" s="119"/>
      <c r="BG124" s="11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row>
    <row r="125" spans="1:229" ht="12" customHeight="1" x14ac:dyDescent="0.3">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119"/>
      <c r="AW125" s="119"/>
      <c r="AX125" s="119"/>
      <c r="AY125" s="119"/>
      <c r="AZ125" s="119"/>
      <c r="BA125" s="119"/>
      <c r="BB125" s="119"/>
      <c r="BC125" s="119"/>
      <c r="BD125" s="119"/>
      <c r="BE125" s="119"/>
      <c r="BF125" s="119"/>
      <c r="BG125" s="11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row>
    <row r="126" spans="1:229" ht="12" customHeight="1" x14ac:dyDescent="0.3">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119"/>
      <c r="AW126" s="119"/>
      <c r="AX126" s="119"/>
      <c r="AY126" s="119"/>
      <c r="AZ126" s="119"/>
      <c r="BA126" s="119"/>
      <c r="BB126" s="119"/>
      <c r="BC126" s="119"/>
      <c r="BD126" s="119"/>
      <c r="BE126" s="119"/>
      <c r="BF126" s="119"/>
      <c r="BG126" s="11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row>
    <row r="127" spans="1:229" ht="12" customHeight="1" x14ac:dyDescent="0.3">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119"/>
      <c r="AW127" s="119"/>
      <c r="AX127" s="119"/>
      <c r="AY127" s="119"/>
      <c r="AZ127" s="119"/>
      <c r="BA127" s="119"/>
      <c r="BB127" s="119"/>
      <c r="BC127" s="119"/>
      <c r="BD127" s="119"/>
      <c r="BE127" s="119"/>
      <c r="BF127" s="119"/>
      <c r="BG127" s="11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row>
    <row r="128" spans="1:229" ht="12" customHeight="1" x14ac:dyDescent="0.3">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119"/>
      <c r="AW128" s="119"/>
      <c r="AX128" s="119"/>
      <c r="AY128" s="119"/>
      <c r="AZ128" s="119"/>
      <c r="BA128" s="119"/>
      <c r="BB128" s="119"/>
      <c r="BC128" s="119"/>
      <c r="BD128" s="119"/>
      <c r="BE128" s="119"/>
      <c r="BF128" s="119"/>
      <c r="BG128" s="11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row>
    <row r="129" spans="1:229" ht="12" customHeight="1" x14ac:dyDescent="0.3">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119"/>
      <c r="AW129" s="119"/>
      <c r="AX129" s="119"/>
      <c r="AY129" s="119"/>
      <c r="AZ129" s="119"/>
      <c r="BA129" s="119"/>
      <c r="BB129" s="119"/>
      <c r="BC129" s="119"/>
      <c r="BD129" s="119"/>
      <c r="BE129" s="119"/>
      <c r="BF129" s="119"/>
      <c r="BG129" s="11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row>
    <row r="130" spans="1:229" ht="12" customHeight="1" x14ac:dyDescent="0.3">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119"/>
      <c r="AW130" s="119"/>
      <c r="AX130" s="119"/>
      <c r="AY130" s="119"/>
      <c r="AZ130" s="119"/>
      <c r="BA130" s="119"/>
      <c r="BB130" s="119"/>
      <c r="BC130" s="119"/>
      <c r="BD130" s="119"/>
      <c r="BE130" s="119"/>
      <c r="BF130" s="119"/>
      <c r="BG130" s="11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row>
    <row r="131" spans="1:229" ht="12" customHeight="1" x14ac:dyDescent="0.3">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119"/>
      <c r="AW131" s="119"/>
      <c r="AX131" s="119"/>
      <c r="AY131" s="119"/>
      <c r="AZ131" s="119"/>
      <c r="BA131" s="119"/>
      <c r="BB131" s="119"/>
      <c r="BC131" s="119"/>
      <c r="BD131" s="119"/>
      <c r="BE131" s="119"/>
      <c r="BF131" s="119"/>
      <c r="BG131" s="11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row>
    <row r="132" spans="1:229" ht="12" customHeight="1" x14ac:dyDescent="0.3">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119"/>
      <c r="AW132" s="119"/>
      <c r="AX132" s="119"/>
      <c r="AY132" s="119"/>
      <c r="AZ132" s="119"/>
      <c r="BA132" s="119"/>
      <c r="BB132" s="119"/>
      <c r="BC132" s="119"/>
      <c r="BD132" s="119"/>
      <c r="BE132" s="119"/>
      <c r="BF132" s="119"/>
      <c r="BG132" s="11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row>
    <row r="133" spans="1:229" ht="12" customHeight="1" x14ac:dyDescent="0.3">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119"/>
      <c r="AW133" s="119"/>
      <c r="AX133" s="119"/>
      <c r="AY133" s="119"/>
      <c r="AZ133" s="119"/>
      <c r="BA133" s="119"/>
      <c r="BB133" s="119"/>
      <c r="BC133" s="119"/>
      <c r="BD133" s="119"/>
      <c r="BE133" s="119"/>
      <c r="BF133" s="119"/>
      <c r="BG133" s="11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row>
    <row r="134" spans="1:229" ht="12" customHeight="1" x14ac:dyDescent="0.3">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119"/>
      <c r="AW134" s="119"/>
      <c r="AX134" s="119"/>
      <c r="AY134" s="119"/>
      <c r="AZ134" s="119"/>
      <c r="BA134" s="119"/>
      <c r="BB134" s="119"/>
      <c r="BC134" s="119"/>
      <c r="BD134" s="119"/>
      <c r="BE134" s="119"/>
      <c r="BF134" s="119"/>
      <c r="BG134" s="11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row>
    <row r="135" spans="1:229" ht="12" customHeight="1" x14ac:dyDescent="0.3">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119"/>
      <c r="AW135" s="119"/>
      <c r="AX135" s="119"/>
      <c r="AY135" s="119"/>
      <c r="AZ135" s="119"/>
      <c r="BA135" s="119"/>
      <c r="BB135" s="119"/>
      <c r="BC135" s="119"/>
      <c r="BD135" s="119"/>
      <c r="BE135" s="119"/>
      <c r="BF135" s="119"/>
      <c r="BG135" s="11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row>
    <row r="136" spans="1:229" ht="12" customHeight="1" x14ac:dyDescent="0.3">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119"/>
      <c r="AW136" s="119"/>
      <c r="AX136" s="119"/>
      <c r="AY136" s="119"/>
      <c r="AZ136" s="119"/>
      <c r="BA136" s="119"/>
      <c r="BB136" s="119"/>
      <c r="BC136" s="119"/>
      <c r="BD136" s="119"/>
      <c r="BE136" s="119"/>
      <c r="BF136" s="119"/>
      <c r="BG136" s="11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row>
    <row r="137" spans="1:229" ht="12" customHeight="1" x14ac:dyDescent="0.3">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119"/>
      <c r="AW137" s="119"/>
      <c r="AX137" s="119"/>
      <c r="AY137" s="119"/>
      <c r="AZ137" s="119"/>
      <c r="BA137" s="119"/>
      <c r="BB137" s="119"/>
      <c r="BC137" s="119"/>
      <c r="BD137" s="119"/>
      <c r="BE137" s="119"/>
      <c r="BF137" s="119"/>
      <c r="BG137" s="11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row>
    <row r="138" spans="1:229" ht="12" customHeight="1" x14ac:dyDescent="0.3">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119"/>
      <c r="AW138" s="119"/>
      <c r="AX138" s="119"/>
      <c r="AY138" s="119"/>
      <c r="AZ138" s="119"/>
      <c r="BA138" s="119"/>
      <c r="BB138" s="119"/>
      <c r="BC138" s="119"/>
      <c r="BD138" s="119"/>
      <c r="BE138" s="119"/>
      <c r="BF138" s="119"/>
      <c r="BG138" s="11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row>
    <row r="139" spans="1:229" ht="12" customHeight="1" x14ac:dyDescent="0.3">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119"/>
      <c r="AW139" s="119"/>
      <c r="AX139" s="119"/>
      <c r="AY139" s="119"/>
      <c r="AZ139" s="119"/>
      <c r="BA139" s="119"/>
      <c r="BB139" s="119"/>
      <c r="BC139" s="119"/>
      <c r="BD139" s="119"/>
      <c r="BE139" s="119"/>
      <c r="BF139" s="119"/>
      <c r="BG139" s="11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row>
    <row r="140" spans="1:229" ht="12" customHeight="1" x14ac:dyDescent="0.3">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119"/>
      <c r="AW140" s="119"/>
      <c r="AX140" s="119"/>
      <c r="AY140" s="119"/>
      <c r="AZ140" s="119"/>
      <c r="BA140" s="119"/>
      <c r="BB140" s="119"/>
      <c r="BC140" s="119"/>
      <c r="BD140" s="119"/>
      <c r="BE140" s="119"/>
      <c r="BF140" s="119"/>
      <c r="BG140" s="11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row>
    <row r="141" spans="1:229" ht="12" customHeight="1" x14ac:dyDescent="0.3">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119"/>
      <c r="AW141" s="119"/>
      <c r="AX141" s="119"/>
      <c r="AY141" s="119"/>
      <c r="AZ141" s="119"/>
      <c r="BA141" s="119"/>
      <c r="BB141" s="119"/>
      <c r="BC141" s="119"/>
      <c r="BD141" s="119"/>
      <c r="BE141" s="119"/>
      <c r="BF141" s="119"/>
      <c r="BG141" s="11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row>
    <row r="142" spans="1:229" ht="12" customHeight="1" x14ac:dyDescent="0.3">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119"/>
      <c r="AW142" s="119"/>
      <c r="AX142" s="119"/>
      <c r="AY142" s="119"/>
      <c r="AZ142" s="119"/>
      <c r="BA142" s="119"/>
      <c r="BB142" s="119"/>
      <c r="BC142" s="119"/>
      <c r="BD142" s="119"/>
      <c r="BE142" s="119"/>
      <c r="BF142" s="119"/>
      <c r="BG142" s="11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row>
    <row r="143" spans="1:229" ht="12" customHeight="1" x14ac:dyDescent="0.3">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119"/>
      <c r="AW143" s="119"/>
      <c r="AX143" s="119"/>
      <c r="AY143" s="119"/>
      <c r="AZ143" s="119"/>
      <c r="BA143" s="119"/>
      <c r="BB143" s="119"/>
      <c r="BC143" s="119"/>
      <c r="BD143" s="119"/>
      <c r="BE143" s="119"/>
      <c r="BF143" s="119"/>
      <c r="BG143" s="11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row>
    <row r="144" spans="1:229" ht="12" customHeight="1" x14ac:dyDescent="0.3">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119"/>
      <c r="AW144" s="119"/>
      <c r="AX144" s="119"/>
      <c r="AY144" s="119"/>
      <c r="AZ144" s="119"/>
      <c r="BA144" s="119"/>
      <c r="BB144" s="119"/>
      <c r="BC144" s="119"/>
      <c r="BD144" s="119"/>
      <c r="BE144" s="119"/>
      <c r="BF144" s="119"/>
      <c r="BG144" s="11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row>
    <row r="145" spans="1:229" ht="12" customHeight="1" x14ac:dyDescent="0.3">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119"/>
      <c r="AW145" s="119"/>
      <c r="AX145" s="119"/>
      <c r="AY145" s="119"/>
      <c r="AZ145" s="119"/>
      <c r="BA145" s="119"/>
      <c r="BB145" s="119"/>
      <c r="BC145" s="119"/>
      <c r="BD145" s="119"/>
      <c r="BE145" s="119"/>
      <c r="BF145" s="119"/>
      <c r="BG145" s="11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row>
    <row r="146" spans="1:229" ht="12" customHeight="1" x14ac:dyDescent="0.3">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119"/>
      <c r="AW146" s="119"/>
      <c r="AX146" s="119"/>
      <c r="AY146" s="119"/>
      <c r="AZ146" s="119"/>
      <c r="BA146" s="119"/>
      <c r="BB146" s="119"/>
      <c r="BC146" s="119"/>
      <c r="BD146" s="119"/>
      <c r="BE146" s="119"/>
      <c r="BF146" s="119"/>
      <c r="BG146" s="11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row>
    <row r="147" spans="1:229" ht="12" customHeight="1" x14ac:dyDescent="0.3">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119"/>
      <c r="AW147" s="119"/>
      <c r="AX147" s="119"/>
      <c r="AY147" s="119"/>
      <c r="AZ147" s="119"/>
      <c r="BA147" s="119"/>
      <c r="BB147" s="119"/>
      <c r="BC147" s="119"/>
      <c r="BD147" s="119"/>
      <c r="BE147" s="119"/>
      <c r="BF147" s="119"/>
      <c r="BG147" s="11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row>
    <row r="148" spans="1:229" ht="12" customHeight="1" x14ac:dyDescent="0.3">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119"/>
      <c r="AW148" s="119"/>
      <c r="AX148" s="119"/>
      <c r="AY148" s="119"/>
      <c r="AZ148" s="119"/>
      <c r="BA148" s="119"/>
      <c r="BB148" s="119"/>
      <c r="BC148" s="119"/>
      <c r="BD148" s="119"/>
      <c r="BE148" s="119"/>
      <c r="BF148" s="119"/>
      <c r="BG148" s="11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row>
    <row r="149" spans="1:229" ht="12" customHeight="1" x14ac:dyDescent="0.3">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119"/>
      <c r="AW149" s="119"/>
      <c r="AX149" s="119"/>
      <c r="AY149" s="119"/>
      <c r="AZ149" s="119"/>
      <c r="BA149" s="119"/>
      <c r="BB149" s="119"/>
      <c r="BC149" s="119"/>
      <c r="BD149" s="119"/>
      <c r="BE149" s="119"/>
      <c r="BF149" s="119"/>
      <c r="BG149" s="11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row>
    <row r="150" spans="1:229" ht="12" customHeight="1" x14ac:dyDescent="0.3">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119"/>
      <c r="AW150" s="119"/>
      <c r="AX150" s="119"/>
      <c r="AY150" s="119"/>
      <c r="AZ150" s="119"/>
      <c r="BA150" s="119"/>
      <c r="BB150" s="119"/>
      <c r="BC150" s="119"/>
      <c r="BD150" s="119"/>
      <c r="BE150" s="119"/>
      <c r="BF150" s="119"/>
      <c r="BG150" s="11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row>
    <row r="151" spans="1:229" ht="12" customHeight="1" x14ac:dyDescent="0.3">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119"/>
      <c r="AW151" s="119"/>
      <c r="AX151" s="119"/>
      <c r="AY151" s="119"/>
      <c r="AZ151" s="119"/>
      <c r="BA151" s="119"/>
      <c r="BB151" s="119"/>
      <c r="BC151" s="119"/>
      <c r="BD151" s="119"/>
      <c r="BE151" s="119"/>
      <c r="BF151" s="119"/>
      <c r="BG151" s="11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row>
    <row r="152" spans="1:229" ht="12" customHeight="1" x14ac:dyDescent="0.3">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119"/>
      <c r="AW152" s="119"/>
      <c r="AX152" s="119"/>
      <c r="AY152" s="119"/>
      <c r="AZ152" s="119"/>
      <c r="BA152" s="119"/>
      <c r="BB152" s="119"/>
      <c r="BC152" s="119"/>
      <c r="BD152" s="119"/>
      <c r="BE152" s="119"/>
      <c r="BF152" s="119"/>
      <c r="BG152" s="11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row>
    <row r="153" spans="1:229" ht="12" customHeight="1" x14ac:dyDescent="0.3">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119"/>
      <c r="AW153" s="119"/>
      <c r="AX153" s="119"/>
      <c r="AY153" s="119"/>
      <c r="AZ153" s="119"/>
      <c r="BA153" s="119"/>
      <c r="BB153" s="119"/>
      <c r="BC153" s="119"/>
      <c r="BD153" s="119"/>
      <c r="BE153" s="119"/>
      <c r="BF153" s="119"/>
      <c r="BG153" s="11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row>
    <row r="154" spans="1:229" ht="12" customHeight="1" x14ac:dyDescent="0.3">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119"/>
      <c r="AW154" s="119"/>
      <c r="AX154" s="119"/>
      <c r="AY154" s="119"/>
      <c r="AZ154" s="119"/>
      <c r="BA154" s="119"/>
      <c r="BB154" s="119"/>
      <c r="BC154" s="119"/>
      <c r="BD154" s="119"/>
      <c r="BE154" s="119"/>
      <c r="BF154" s="119"/>
      <c r="BG154" s="11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row>
    <row r="155" spans="1:229" ht="12" customHeight="1" x14ac:dyDescent="0.3">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119"/>
      <c r="AW155" s="119"/>
      <c r="AX155" s="119"/>
      <c r="AY155" s="119"/>
      <c r="AZ155" s="119"/>
      <c r="BA155" s="119"/>
      <c r="BB155" s="119"/>
      <c r="BC155" s="119"/>
      <c r="BD155" s="119"/>
      <c r="BE155" s="119"/>
      <c r="BF155" s="119"/>
      <c r="BG155" s="11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row>
    <row r="156" spans="1:229" ht="12" customHeight="1" x14ac:dyDescent="0.3">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119"/>
      <c r="AW156" s="119"/>
      <c r="AX156" s="119"/>
      <c r="AY156" s="119"/>
      <c r="AZ156" s="119"/>
      <c r="BA156" s="119"/>
      <c r="BB156" s="119"/>
      <c r="BC156" s="119"/>
      <c r="BD156" s="119"/>
      <c r="BE156" s="119"/>
      <c r="BF156" s="119"/>
      <c r="BG156" s="11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row>
    <row r="157" spans="1:229" ht="12" customHeight="1" x14ac:dyDescent="0.3">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119"/>
      <c r="AW157" s="119"/>
      <c r="AX157" s="119"/>
      <c r="AY157" s="119"/>
      <c r="AZ157" s="119"/>
      <c r="BA157" s="119"/>
      <c r="BB157" s="119"/>
      <c r="BC157" s="119"/>
      <c r="BD157" s="119"/>
      <c r="BE157" s="119"/>
      <c r="BF157" s="119"/>
      <c r="BG157" s="11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row>
    <row r="158" spans="1:229" ht="12" customHeight="1" x14ac:dyDescent="0.3">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119"/>
      <c r="AW158" s="119"/>
      <c r="AX158" s="119"/>
      <c r="AY158" s="119"/>
      <c r="AZ158" s="119"/>
      <c r="BA158" s="119"/>
      <c r="BB158" s="119"/>
      <c r="BC158" s="119"/>
      <c r="BD158" s="119"/>
      <c r="BE158" s="119"/>
      <c r="BF158" s="119"/>
      <c r="BG158" s="11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row>
    <row r="159" spans="1:229" ht="12" customHeight="1" x14ac:dyDescent="0.3">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119"/>
      <c r="AW159" s="119"/>
      <c r="AX159" s="119"/>
      <c r="AY159" s="119"/>
      <c r="AZ159" s="119"/>
      <c r="BA159" s="119"/>
      <c r="BB159" s="119"/>
      <c r="BC159" s="119"/>
      <c r="BD159" s="119"/>
      <c r="BE159" s="119"/>
      <c r="BF159" s="119"/>
      <c r="BG159" s="11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row>
    <row r="160" spans="1:229" ht="12" customHeight="1" x14ac:dyDescent="0.3">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119"/>
      <c r="AW160" s="119"/>
      <c r="AX160" s="119"/>
      <c r="AY160" s="119"/>
      <c r="AZ160" s="119"/>
      <c r="BA160" s="119"/>
      <c r="BB160" s="119"/>
      <c r="BC160" s="119"/>
      <c r="BD160" s="119"/>
      <c r="BE160" s="119"/>
      <c r="BF160" s="119"/>
      <c r="BG160" s="11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row>
    <row r="161" spans="1:229" ht="12" customHeight="1" x14ac:dyDescent="0.3">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119"/>
      <c r="AW161" s="119"/>
      <c r="AX161" s="119"/>
      <c r="AY161" s="119"/>
      <c r="AZ161" s="119"/>
      <c r="BA161" s="119"/>
      <c r="BB161" s="119"/>
      <c r="BC161" s="119"/>
      <c r="BD161" s="119"/>
      <c r="BE161" s="119"/>
      <c r="BF161" s="119"/>
      <c r="BG161" s="11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row>
    <row r="162" spans="1:229" ht="12" customHeight="1" x14ac:dyDescent="0.3">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119"/>
      <c r="AW162" s="119"/>
      <c r="AX162" s="119"/>
      <c r="AY162" s="119"/>
      <c r="AZ162" s="119"/>
      <c r="BA162" s="119"/>
      <c r="BB162" s="119"/>
      <c r="BC162" s="119"/>
      <c r="BD162" s="119"/>
      <c r="BE162" s="119"/>
      <c r="BF162" s="119"/>
      <c r="BG162" s="11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row>
    <row r="163" spans="1:229" ht="12" customHeight="1" x14ac:dyDescent="0.3">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119"/>
      <c r="AW163" s="119"/>
      <c r="AX163" s="119"/>
      <c r="AY163" s="119"/>
      <c r="AZ163" s="119"/>
      <c r="BA163" s="119"/>
      <c r="BB163" s="119"/>
      <c r="BC163" s="119"/>
      <c r="BD163" s="119"/>
      <c r="BE163" s="119"/>
      <c r="BF163" s="119"/>
      <c r="BG163" s="11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row>
    <row r="164" spans="1:229" ht="12" customHeight="1" x14ac:dyDescent="0.3">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119"/>
      <c r="AW164" s="119"/>
      <c r="AX164" s="119"/>
      <c r="AY164" s="119"/>
      <c r="AZ164" s="119"/>
      <c r="BA164" s="119"/>
      <c r="BB164" s="119"/>
      <c r="BC164" s="119"/>
      <c r="BD164" s="119"/>
      <c r="BE164" s="119"/>
      <c r="BF164" s="119"/>
      <c r="BG164" s="11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row>
    <row r="165" spans="1:229" ht="12" customHeight="1" x14ac:dyDescent="0.3">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119"/>
      <c r="AW165" s="119"/>
      <c r="AX165" s="119"/>
      <c r="AY165" s="119"/>
      <c r="AZ165" s="119"/>
      <c r="BA165" s="119"/>
      <c r="BB165" s="119"/>
      <c r="BC165" s="119"/>
      <c r="BD165" s="119"/>
      <c r="BE165" s="119"/>
      <c r="BF165" s="119"/>
      <c r="BG165" s="11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row>
    <row r="166" spans="1:229" ht="12" customHeight="1" x14ac:dyDescent="0.3">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119"/>
      <c r="AW166" s="119"/>
      <c r="AX166" s="119"/>
      <c r="AY166" s="119"/>
      <c r="AZ166" s="119"/>
      <c r="BA166" s="119"/>
      <c r="BB166" s="119"/>
      <c r="BC166" s="119"/>
      <c r="BD166" s="119"/>
      <c r="BE166" s="119"/>
      <c r="BF166" s="119"/>
      <c r="BG166" s="11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row>
    <row r="167" spans="1:229" ht="12" customHeight="1" x14ac:dyDescent="0.3">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119"/>
      <c r="AW167" s="119"/>
      <c r="AX167" s="119"/>
      <c r="AY167" s="119"/>
      <c r="AZ167" s="119"/>
      <c r="BA167" s="119"/>
      <c r="BB167" s="119"/>
      <c r="BC167" s="119"/>
      <c r="BD167" s="119"/>
      <c r="BE167" s="119"/>
      <c r="BF167" s="119"/>
      <c r="BG167" s="11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row>
    <row r="168" spans="1:229" ht="12" customHeight="1" x14ac:dyDescent="0.3">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119"/>
      <c r="AW168" s="119"/>
      <c r="AX168" s="119"/>
      <c r="AY168" s="119"/>
      <c r="AZ168" s="119"/>
      <c r="BA168" s="119"/>
      <c r="BB168" s="119"/>
      <c r="BC168" s="119"/>
      <c r="BD168" s="119"/>
      <c r="BE168" s="119"/>
      <c r="BF168" s="119"/>
      <c r="BG168" s="11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row>
    <row r="169" spans="1:229" ht="12" customHeight="1" x14ac:dyDescent="0.3">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119"/>
      <c r="AW169" s="119"/>
      <c r="AX169" s="119"/>
      <c r="AY169" s="119"/>
      <c r="AZ169" s="119"/>
      <c r="BA169" s="119"/>
      <c r="BB169" s="119"/>
      <c r="BC169" s="119"/>
      <c r="BD169" s="119"/>
      <c r="BE169" s="119"/>
      <c r="BF169" s="119"/>
      <c r="BG169" s="11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row>
    <row r="170" spans="1:229" ht="12" customHeight="1" x14ac:dyDescent="0.3">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119"/>
      <c r="AW170" s="119"/>
      <c r="AX170" s="119"/>
      <c r="AY170" s="119"/>
      <c r="AZ170" s="119"/>
      <c r="BA170" s="119"/>
      <c r="BB170" s="119"/>
      <c r="BC170" s="119"/>
      <c r="BD170" s="119"/>
      <c r="BE170" s="119"/>
      <c r="BF170" s="119"/>
      <c r="BG170" s="11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row>
    <row r="171" spans="1:229" ht="12" customHeight="1" x14ac:dyDescent="0.3">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119"/>
      <c r="AW171" s="119"/>
      <c r="AX171" s="119"/>
      <c r="AY171" s="119"/>
      <c r="AZ171" s="119"/>
      <c r="BA171" s="119"/>
      <c r="BB171" s="119"/>
      <c r="BC171" s="119"/>
      <c r="BD171" s="119"/>
      <c r="BE171" s="119"/>
      <c r="BF171" s="119"/>
      <c r="BG171" s="11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row>
    <row r="172" spans="1:229" ht="12" customHeight="1" x14ac:dyDescent="0.3">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119"/>
      <c r="AW172" s="119"/>
      <c r="AX172" s="119"/>
      <c r="AY172" s="119"/>
      <c r="AZ172" s="119"/>
      <c r="BA172" s="119"/>
      <c r="BB172" s="119"/>
      <c r="BC172" s="119"/>
      <c r="BD172" s="119"/>
      <c r="BE172" s="119"/>
      <c r="BF172" s="119"/>
      <c r="BG172" s="11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row>
    <row r="173" spans="1:229" ht="12" customHeight="1" x14ac:dyDescent="0.3">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119"/>
      <c r="AW173" s="119"/>
      <c r="AX173" s="119"/>
      <c r="AY173" s="119"/>
      <c r="AZ173" s="119"/>
      <c r="BA173" s="119"/>
      <c r="BB173" s="119"/>
      <c r="BC173" s="119"/>
      <c r="BD173" s="119"/>
      <c r="BE173" s="119"/>
      <c r="BF173" s="119"/>
      <c r="BG173" s="11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row>
    <row r="174" spans="1:229" ht="12" customHeight="1" x14ac:dyDescent="0.3">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119"/>
      <c r="AW174" s="119"/>
      <c r="AX174" s="119"/>
      <c r="AY174" s="119"/>
      <c r="AZ174" s="119"/>
      <c r="BA174" s="119"/>
      <c r="BB174" s="119"/>
      <c r="BC174" s="119"/>
      <c r="BD174" s="119"/>
      <c r="BE174" s="119"/>
      <c r="BF174" s="119"/>
      <c r="BG174" s="11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row>
    <row r="175" spans="1:229" ht="12" customHeight="1" x14ac:dyDescent="0.3">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119"/>
      <c r="AW175" s="119"/>
      <c r="AX175" s="119"/>
      <c r="AY175" s="119"/>
      <c r="AZ175" s="119"/>
      <c r="BA175" s="119"/>
      <c r="BB175" s="119"/>
      <c r="BC175" s="119"/>
      <c r="BD175" s="119"/>
      <c r="BE175" s="119"/>
      <c r="BF175" s="119"/>
      <c r="BG175" s="11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row>
    <row r="176" spans="1:229" ht="12" customHeight="1" x14ac:dyDescent="0.3">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119"/>
      <c r="AW176" s="119"/>
      <c r="AX176" s="119"/>
      <c r="AY176" s="119"/>
      <c r="AZ176" s="119"/>
      <c r="BA176" s="119"/>
      <c r="BB176" s="119"/>
      <c r="BC176" s="119"/>
      <c r="BD176" s="119"/>
      <c r="BE176" s="119"/>
      <c r="BF176" s="119"/>
      <c r="BG176" s="11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row>
    <row r="177" spans="1:229" ht="12" customHeight="1" x14ac:dyDescent="0.3">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119"/>
      <c r="AW177" s="119"/>
      <c r="AX177" s="119"/>
      <c r="AY177" s="119"/>
      <c r="AZ177" s="119"/>
      <c r="BA177" s="119"/>
      <c r="BB177" s="119"/>
      <c r="BC177" s="119"/>
      <c r="BD177" s="119"/>
      <c r="BE177" s="119"/>
      <c r="BF177" s="119"/>
      <c r="BG177" s="11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row>
    <row r="178" spans="1:229" ht="12" customHeight="1" x14ac:dyDescent="0.3">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119"/>
      <c r="AW178" s="119"/>
      <c r="AX178" s="119"/>
      <c r="AY178" s="119"/>
      <c r="AZ178" s="119"/>
      <c r="BA178" s="119"/>
      <c r="BB178" s="119"/>
      <c r="BC178" s="119"/>
      <c r="BD178" s="119"/>
      <c r="BE178" s="119"/>
      <c r="BF178" s="119"/>
      <c r="BG178" s="11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row>
    <row r="179" spans="1:229" ht="12" customHeight="1" x14ac:dyDescent="0.3">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119"/>
      <c r="AW179" s="119"/>
      <c r="AX179" s="119"/>
      <c r="AY179" s="119"/>
      <c r="AZ179" s="119"/>
      <c r="BA179" s="119"/>
      <c r="BB179" s="119"/>
      <c r="BC179" s="119"/>
      <c r="BD179" s="119"/>
      <c r="BE179" s="119"/>
      <c r="BF179" s="119"/>
      <c r="BG179" s="11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row>
    <row r="180" spans="1:229" ht="12" customHeight="1" x14ac:dyDescent="0.3">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119"/>
      <c r="AW180" s="119"/>
      <c r="AX180" s="119"/>
      <c r="AY180" s="119"/>
      <c r="AZ180" s="119"/>
      <c r="BA180" s="119"/>
      <c r="BB180" s="119"/>
      <c r="BC180" s="119"/>
      <c r="BD180" s="119"/>
      <c r="BE180" s="119"/>
      <c r="BF180" s="119"/>
      <c r="BG180" s="11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row>
    <row r="181" spans="1:229" ht="12" customHeight="1" x14ac:dyDescent="0.3">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119"/>
      <c r="AW181" s="119"/>
      <c r="AX181" s="119"/>
      <c r="AY181" s="119"/>
      <c r="AZ181" s="119"/>
      <c r="BA181" s="119"/>
      <c r="BB181" s="119"/>
      <c r="BC181" s="119"/>
      <c r="BD181" s="119"/>
      <c r="BE181" s="119"/>
      <c r="BF181" s="119"/>
      <c r="BG181" s="11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row>
    <row r="182" spans="1:229" ht="12" customHeight="1" x14ac:dyDescent="0.3">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119"/>
      <c r="AW182" s="119"/>
      <c r="AX182" s="119"/>
      <c r="AY182" s="119"/>
      <c r="AZ182" s="119"/>
      <c r="BA182" s="119"/>
      <c r="BB182" s="119"/>
      <c r="BC182" s="119"/>
      <c r="BD182" s="119"/>
      <c r="BE182" s="119"/>
      <c r="BF182" s="119"/>
      <c r="BG182" s="11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row>
    <row r="183" spans="1:229" ht="12" customHeight="1" x14ac:dyDescent="0.3">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119"/>
      <c r="AW183" s="119"/>
      <c r="AX183" s="119"/>
      <c r="AY183" s="119"/>
      <c r="AZ183" s="119"/>
      <c r="BA183" s="119"/>
      <c r="BB183" s="119"/>
      <c r="BC183" s="119"/>
      <c r="BD183" s="119"/>
      <c r="BE183" s="119"/>
      <c r="BF183" s="119"/>
      <c r="BG183" s="11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row>
    <row r="184" spans="1:229" ht="12" customHeight="1" x14ac:dyDescent="0.3">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119"/>
      <c r="AW184" s="119"/>
      <c r="AX184" s="119"/>
      <c r="AY184" s="119"/>
      <c r="AZ184" s="119"/>
      <c r="BA184" s="119"/>
      <c r="BB184" s="119"/>
      <c r="BC184" s="119"/>
      <c r="BD184" s="119"/>
      <c r="BE184" s="119"/>
      <c r="BF184" s="119"/>
      <c r="BG184" s="11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row>
    <row r="185" spans="1:229" ht="12" customHeight="1" x14ac:dyDescent="0.3">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119"/>
      <c r="AW185" s="119"/>
      <c r="AX185" s="119"/>
      <c r="AY185" s="119"/>
      <c r="AZ185" s="119"/>
      <c r="BA185" s="119"/>
      <c r="BB185" s="119"/>
      <c r="BC185" s="119"/>
      <c r="BD185" s="119"/>
      <c r="BE185" s="119"/>
      <c r="BF185" s="119"/>
      <c r="BG185" s="11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row>
    <row r="186" spans="1:229" ht="12" customHeight="1" x14ac:dyDescent="0.3">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119"/>
      <c r="AW186" s="119"/>
      <c r="AX186" s="119"/>
      <c r="AY186" s="119"/>
      <c r="AZ186" s="119"/>
      <c r="BA186" s="119"/>
      <c r="BB186" s="119"/>
      <c r="BC186" s="119"/>
      <c r="BD186" s="119"/>
      <c r="BE186" s="119"/>
      <c r="BF186" s="119"/>
      <c r="BG186" s="11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row>
    <row r="187" spans="1:229" ht="12" customHeight="1" x14ac:dyDescent="0.3">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119"/>
      <c r="AW187" s="119"/>
      <c r="AX187" s="119"/>
      <c r="AY187" s="119"/>
      <c r="AZ187" s="119"/>
      <c r="BA187" s="119"/>
      <c r="BB187" s="119"/>
      <c r="BC187" s="119"/>
      <c r="BD187" s="119"/>
      <c r="BE187" s="119"/>
      <c r="BF187" s="119"/>
      <c r="BG187" s="11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row>
    <row r="188" spans="1:229" ht="12" customHeight="1" x14ac:dyDescent="0.3">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119"/>
      <c r="AW188" s="119"/>
      <c r="AX188" s="119"/>
      <c r="AY188" s="119"/>
      <c r="AZ188" s="119"/>
      <c r="BA188" s="119"/>
      <c r="BB188" s="119"/>
      <c r="BC188" s="119"/>
      <c r="BD188" s="119"/>
      <c r="BE188" s="119"/>
      <c r="BF188" s="119"/>
      <c r="BG188" s="11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row>
    <row r="189" spans="1:229" ht="12" customHeight="1" x14ac:dyDescent="0.3">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119"/>
      <c r="AW189" s="119"/>
      <c r="AX189" s="119"/>
      <c r="AY189" s="119"/>
      <c r="AZ189" s="119"/>
      <c r="BA189" s="119"/>
      <c r="BB189" s="119"/>
      <c r="BC189" s="119"/>
      <c r="BD189" s="119"/>
      <c r="BE189" s="119"/>
      <c r="BF189" s="119"/>
      <c r="BG189" s="11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row>
    <row r="190" spans="1:229" ht="12" customHeight="1" x14ac:dyDescent="0.3">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119"/>
      <c r="AW190" s="119"/>
      <c r="AX190" s="119"/>
      <c r="AY190" s="119"/>
      <c r="AZ190" s="119"/>
      <c r="BA190" s="119"/>
      <c r="BB190" s="119"/>
      <c r="BC190" s="119"/>
      <c r="BD190" s="119"/>
      <c r="BE190" s="119"/>
      <c r="BF190" s="119"/>
      <c r="BG190" s="11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row>
    <row r="191" spans="1:229" ht="12" customHeight="1" x14ac:dyDescent="0.3">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119"/>
      <c r="AW191" s="119"/>
      <c r="AX191" s="119"/>
      <c r="AY191" s="119"/>
      <c r="AZ191" s="119"/>
      <c r="BA191" s="119"/>
      <c r="BB191" s="119"/>
      <c r="BC191" s="119"/>
      <c r="BD191" s="119"/>
      <c r="BE191" s="119"/>
      <c r="BF191" s="119"/>
      <c r="BG191" s="11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row>
    <row r="192" spans="1:229" ht="12" customHeight="1" x14ac:dyDescent="0.3">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119"/>
      <c r="AW192" s="119"/>
      <c r="AX192" s="119"/>
      <c r="AY192" s="119"/>
      <c r="AZ192" s="119"/>
      <c r="BA192" s="119"/>
      <c r="BB192" s="119"/>
      <c r="BC192" s="119"/>
      <c r="BD192" s="119"/>
      <c r="BE192" s="119"/>
      <c r="BF192" s="119"/>
      <c r="BG192" s="11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row>
    <row r="193" spans="1:229" ht="12" customHeight="1" x14ac:dyDescent="0.3">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119"/>
      <c r="AW193" s="119"/>
      <c r="AX193" s="119"/>
      <c r="AY193" s="119"/>
      <c r="AZ193" s="119"/>
      <c r="BA193" s="119"/>
      <c r="BB193" s="119"/>
      <c r="BC193" s="119"/>
      <c r="BD193" s="119"/>
      <c r="BE193" s="119"/>
      <c r="BF193" s="119"/>
      <c r="BG193" s="11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row>
    <row r="194" spans="1:229" ht="12" customHeight="1" x14ac:dyDescent="0.3">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119"/>
      <c r="AW194" s="119"/>
      <c r="AX194" s="119"/>
      <c r="AY194" s="119"/>
      <c r="AZ194" s="119"/>
      <c r="BA194" s="119"/>
      <c r="BB194" s="119"/>
      <c r="BC194" s="119"/>
      <c r="BD194" s="119"/>
      <c r="BE194" s="119"/>
      <c r="BF194" s="119"/>
      <c r="BG194" s="11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row>
    <row r="195" spans="1:229" ht="12" customHeight="1" x14ac:dyDescent="0.3">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119"/>
      <c r="AW195" s="119"/>
      <c r="AX195" s="119"/>
      <c r="AY195" s="119"/>
      <c r="AZ195" s="119"/>
      <c r="BA195" s="119"/>
      <c r="BB195" s="119"/>
      <c r="BC195" s="119"/>
      <c r="BD195" s="119"/>
      <c r="BE195" s="119"/>
      <c r="BF195" s="119"/>
      <c r="BG195" s="11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row>
    <row r="196" spans="1:229" ht="12" customHeight="1" x14ac:dyDescent="0.3">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119"/>
      <c r="AW196" s="119"/>
      <c r="AX196" s="119"/>
      <c r="AY196" s="119"/>
      <c r="AZ196" s="119"/>
      <c r="BA196" s="119"/>
      <c r="BB196" s="119"/>
      <c r="BC196" s="119"/>
      <c r="BD196" s="119"/>
      <c r="BE196" s="119"/>
      <c r="BF196" s="119"/>
      <c r="BG196" s="11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row>
    <row r="197" spans="1:229" ht="12" customHeight="1" x14ac:dyDescent="0.3">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119"/>
      <c r="AW197" s="119"/>
      <c r="AX197" s="119"/>
      <c r="AY197" s="119"/>
      <c r="AZ197" s="119"/>
      <c r="BA197" s="119"/>
      <c r="BB197" s="119"/>
      <c r="BC197" s="119"/>
      <c r="BD197" s="119"/>
      <c r="BE197" s="119"/>
      <c r="BF197" s="119"/>
      <c r="BG197" s="11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row>
    <row r="198" spans="1:229" ht="12" customHeight="1" x14ac:dyDescent="0.3">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119"/>
      <c r="AW198" s="119"/>
      <c r="AX198" s="119"/>
      <c r="AY198" s="119"/>
      <c r="AZ198" s="119"/>
      <c r="BA198" s="119"/>
      <c r="BB198" s="119"/>
      <c r="BC198" s="119"/>
      <c r="BD198" s="119"/>
      <c r="BE198" s="119"/>
      <c r="BF198" s="119"/>
      <c r="BG198" s="11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row>
    <row r="199" spans="1:229" ht="12" customHeight="1" x14ac:dyDescent="0.3">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119"/>
      <c r="AW199" s="119"/>
      <c r="AX199" s="119"/>
      <c r="AY199" s="119"/>
      <c r="AZ199" s="119"/>
      <c r="BA199" s="119"/>
      <c r="BB199" s="119"/>
      <c r="BC199" s="119"/>
      <c r="BD199" s="119"/>
      <c r="BE199" s="119"/>
      <c r="BF199" s="119"/>
      <c r="BG199" s="11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row>
    <row r="200" spans="1:229" ht="12" customHeight="1" x14ac:dyDescent="0.3">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119"/>
      <c r="AW200" s="119"/>
      <c r="AX200" s="119"/>
      <c r="AY200" s="119"/>
      <c r="AZ200" s="119"/>
      <c r="BA200" s="119"/>
      <c r="BB200" s="119"/>
      <c r="BC200" s="119"/>
      <c r="BD200" s="119"/>
      <c r="BE200" s="119"/>
      <c r="BF200" s="119"/>
      <c r="BG200" s="11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row>
    <row r="201" spans="1:229" ht="12" customHeight="1" x14ac:dyDescent="0.3">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119"/>
      <c r="AW201" s="119"/>
      <c r="AX201" s="119"/>
      <c r="AY201" s="119"/>
      <c r="AZ201" s="119"/>
      <c r="BA201" s="119"/>
      <c r="BB201" s="119"/>
      <c r="BC201" s="119"/>
      <c r="BD201" s="119"/>
      <c r="BE201" s="119"/>
      <c r="BF201" s="119"/>
      <c r="BG201" s="11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row>
    <row r="202" spans="1:229" ht="12" customHeight="1" x14ac:dyDescent="0.3">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119"/>
      <c r="AW202" s="119"/>
      <c r="AX202" s="119"/>
      <c r="AY202" s="119"/>
      <c r="AZ202" s="119"/>
      <c r="BA202" s="119"/>
      <c r="BB202" s="119"/>
      <c r="BC202" s="119"/>
      <c r="BD202" s="119"/>
      <c r="BE202" s="119"/>
      <c r="BF202" s="119"/>
      <c r="BG202" s="11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row>
    <row r="203" spans="1:229" ht="12" customHeight="1" x14ac:dyDescent="0.3">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119"/>
      <c r="AW203" s="119"/>
      <c r="AX203" s="119"/>
      <c r="AY203" s="119"/>
      <c r="AZ203" s="119"/>
      <c r="BA203" s="119"/>
      <c r="BB203" s="119"/>
      <c r="BC203" s="119"/>
      <c r="BD203" s="119"/>
      <c r="BE203" s="119"/>
      <c r="BF203" s="119"/>
      <c r="BG203" s="11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row>
    <row r="204" spans="1:229" ht="12" customHeight="1" x14ac:dyDescent="0.3">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119"/>
      <c r="AW204" s="119"/>
      <c r="AX204" s="119"/>
      <c r="AY204" s="119"/>
      <c r="AZ204" s="119"/>
      <c r="BA204" s="119"/>
      <c r="BB204" s="119"/>
      <c r="BC204" s="119"/>
      <c r="BD204" s="119"/>
      <c r="BE204" s="119"/>
      <c r="BF204" s="119"/>
      <c r="BG204" s="11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row>
    <row r="205" spans="1:229" ht="12" customHeight="1" x14ac:dyDescent="0.3">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119"/>
      <c r="AW205" s="119"/>
      <c r="AX205" s="119"/>
      <c r="AY205" s="119"/>
      <c r="AZ205" s="119"/>
      <c r="BA205" s="119"/>
      <c r="BB205" s="119"/>
      <c r="BC205" s="119"/>
      <c r="BD205" s="119"/>
      <c r="BE205" s="119"/>
      <c r="BF205" s="119"/>
      <c r="BG205" s="11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row>
    <row r="206" spans="1:229" ht="12" customHeight="1" x14ac:dyDescent="0.3">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119"/>
      <c r="AW206" s="119"/>
      <c r="AX206" s="119"/>
      <c r="AY206" s="119"/>
      <c r="AZ206" s="119"/>
      <c r="BA206" s="119"/>
      <c r="BB206" s="119"/>
      <c r="BC206" s="119"/>
      <c r="BD206" s="119"/>
      <c r="BE206" s="119"/>
      <c r="BF206" s="119"/>
      <c r="BG206" s="11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row>
    <row r="207" spans="1:229" ht="12" customHeight="1" x14ac:dyDescent="0.3">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119"/>
      <c r="AW207" s="119"/>
      <c r="AX207" s="119"/>
      <c r="AY207" s="119"/>
      <c r="AZ207" s="119"/>
      <c r="BA207" s="119"/>
      <c r="BB207" s="119"/>
      <c r="BC207" s="119"/>
      <c r="BD207" s="119"/>
      <c r="BE207" s="119"/>
      <c r="BF207" s="119"/>
      <c r="BG207" s="11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row>
    <row r="208" spans="1:229" ht="12" customHeight="1" x14ac:dyDescent="0.3">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119"/>
      <c r="AW208" s="119"/>
      <c r="AX208" s="119"/>
      <c r="AY208" s="119"/>
      <c r="AZ208" s="119"/>
      <c r="BA208" s="119"/>
      <c r="BB208" s="119"/>
      <c r="BC208" s="119"/>
      <c r="BD208" s="119"/>
      <c r="BE208" s="119"/>
      <c r="BF208" s="119"/>
      <c r="BG208" s="11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row>
    <row r="209" spans="1:229" ht="12" customHeight="1" x14ac:dyDescent="0.3">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119"/>
      <c r="AW209" s="119"/>
      <c r="AX209" s="119"/>
      <c r="AY209" s="119"/>
      <c r="AZ209" s="119"/>
      <c r="BA209" s="119"/>
      <c r="BB209" s="119"/>
      <c r="BC209" s="119"/>
      <c r="BD209" s="119"/>
      <c r="BE209" s="119"/>
      <c r="BF209" s="119"/>
      <c r="BG209" s="11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row>
    <row r="210" spans="1:229" ht="12" customHeight="1" x14ac:dyDescent="0.3">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119"/>
      <c r="AW210" s="119"/>
      <c r="AX210" s="119"/>
      <c r="AY210" s="119"/>
      <c r="AZ210" s="119"/>
      <c r="BA210" s="119"/>
      <c r="BB210" s="119"/>
      <c r="BC210" s="119"/>
      <c r="BD210" s="119"/>
      <c r="BE210" s="119"/>
      <c r="BF210" s="119"/>
      <c r="BG210" s="11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row>
    <row r="211" spans="1:229" ht="12" customHeight="1" x14ac:dyDescent="0.3">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119"/>
      <c r="AW211" s="119"/>
      <c r="AX211" s="119"/>
      <c r="AY211" s="119"/>
      <c r="AZ211" s="119"/>
      <c r="BA211" s="119"/>
      <c r="BB211" s="119"/>
      <c r="BC211" s="119"/>
      <c r="BD211" s="119"/>
      <c r="BE211" s="119"/>
      <c r="BF211" s="119"/>
      <c r="BG211" s="11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row>
    <row r="212" spans="1:229" ht="12" customHeight="1" x14ac:dyDescent="0.3">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119"/>
      <c r="AW212" s="119"/>
      <c r="AX212" s="119"/>
      <c r="AY212" s="119"/>
      <c r="AZ212" s="119"/>
      <c r="BA212" s="119"/>
      <c r="BB212" s="119"/>
      <c r="BC212" s="119"/>
      <c r="BD212" s="119"/>
      <c r="BE212" s="119"/>
      <c r="BF212" s="119"/>
      <c r="BG212" s="11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row>
    <row r="213" spans="1:229" ht="12" customHeight="1" x14ac:dyDescent="0.3">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119"/>
      <c r="AW213" s="119"/>
      <c r="AX213" s="119"/>
      <c r="AY213" s="119"/>
      <c r="AZ213" s="119"/>
      <c r="BA213" s="119"/>
      <c r="BB213" s="119"/>
      <c r="BC213" s="119"/>
      <c r="BD213" s="119"/>
      <c r="BE213" s="119"/>
      <c r="BF213" s="119"/>
      <c r="BG213" s="11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row>
    <row r="214" spans="1:229" ht="12" customHeight="1" x14ac:dyDescent="0.3">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119"/>
      <c r="AW214" s="119"/>
      <c r="AX214" s="119"/>
      <c r="AY214" s="119"/>
      <c r="AZ214" s="119"/>
      <c r="BA214" s="119"/>
      <c r="BB214" s="119"/>
      <c r="BC214" s="119"/>
      <c r="BD214" s="119"/>
      <c r="BE214" s="119"/>
      <c r="BF214" s="119"/>
      <c r="BG214" s="11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row>
    <row r="215" spans="1:229" ht="12" customHeight="1" x14ac:dyDescent="0.3">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119"/>
      <c r="AW215" s="119"/>
      <c r="AX215" s="119"/>
      <c r="AY215" s="119"/>
      <c r="AZ215" s="119"/>
      <c r="BA215" s="119"/>
      <c r="BB215" s="119"/>
      <c r="BC215" s="119"/>
      <c r="BD215" s="119"/>
      <c r="BE215" s="119"/>
      <c r="BF215" s="119"/>
      <c r="BG215" s="11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row>
    <row r="216" spans="1:229" ht="12" customHeight="1" x14ac:dyDescent="0.3">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119"/>
      <c r="AW216" s="119"/>
      <c r="AX216" s="119"/>
      <c r="AY216" s="119"/>
      <c r="AZ216" s="119"/>
      <c r="BA216" s="119"/>
      <c r="BB216" s="119"/>
      <c r="BC216" s="119"/>
      <c r="BD216" s="119"/>
      <c r="BE216" s="119"/>
      <c r="BF216" s="119"/>
      <c r="BG216" s="11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row>
    <row r="217" spans="1:229" ht="12" customHeight="1" x14ac:dyDescent="0.3">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119"/>
      <c r="AW217" s="119"/>
      <c r="AX217" s="119"/>
      <c r="AY217" s="119"/>
      <c r="AZ217" s="119"/>
      <c r="BA217" s="119"/>
      <c r="BB217" s="119"/>
      <c r="BC217" s="119"/>
      <c r="BD217" s="119"/>
      <c r="BE217" s="119"/>
      <c r="BF217" s="119"/>
      <c r="BG217" s="11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row>
    <row r="218" spans="1:229" ht="12" customHeight="1" x14ac:dyDescent="0.3">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119"/>
      <c r="AW218" s="119"/>
      <c r="AX218" s="119"/>
      <c r="AY218" s="119"/>
      <c r="AZ218" s="119"/>
      <c r="BA218" s="119"/>
      <c r="BB218" s="119"/>
      <c r="BC218" s="119"/>
      <c r="BD218" s="119"/>
      <c r="BE218" s="119"/>
      <c r="BF218" s="119"/>
      <c r="BG218" s="11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row>
    <row r="219" spans="1:229" ht="12" customHeight="1" x14ac:dyDescent="0.3">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119"/>
      <c r="AW219" s="119"/>
      <c r="AX219" s="119"/>
      <c r="AY219" s="119"/>
      <c r="AZ219" s="119"/>
      <c r="BA219" s="119"/>
      <c r="BB219" s="119"/>
      <c r="BC219" s="119"/>
      <c r="BD219" s="119"/>
      <c r="BE219" s="119"/>
      <c r="BF219" s="119"/>
      <c r="BG219" s="11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row>
    <row r="220" spans="1:229" ht="12" customHeight="1" x14ac:dyDescent="0.3">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119"/>
      <c r="AW220" s="119"/>
      <c r="AX220" s="119"/>
      <c r="AY220" s="119"/>
      <c r="AZ220" s="119"/>
      <c r="BA220" s="119"/>
      <c r="BB220" s="119"/>
      <c r="BC220" s="119"/>
      <c r="BD220" s="119"/>
      <c r="BE220" s="119"/>
      <c r="BF220" s="119"/>
      <c r="BG220" s="11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row>
    <row r="221" spans="1:229" ht="12" customHeight="1" x14ac:dyDescent="0.3">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119"/>
      <c r="AW221" s="119"/>
      <c r="AX221" s="119"/>
      <c r="AY221" s="119"/>
      <c r="AZ221" s="119"/>
      <c r="BA221" s="119"/>
      <c r="BB221" s="119"/>
      <c r="BC221" s="119"/>
      <c r="BD221" s="119"/>
      <c r="BE221" s="119"/>
      <c r="BF221" s="119"/>
      <c r="BG221" s="11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row>
    <row r="222" spans="1:229" ht="12" customHeight="1" x14ac:dyDescent="0.3">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119"/>
      <c r="AW222" s="119"/>
      <c r="AX222" s="119"/>
      <c r="AY222" s="119"/>
      <c r="AZ222" s="119"/>
      <c r="BA222" s="119"/>
      <c r="BB222" s="119"/>
      <c r="BC222" s="119"/>
      <c r="BD222" s="119"/>
      <c r="BE222" s="119"/>
      <c r="BF222" s="119"/>
      <c r="BG222" s="11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row>
    <row r="223" spans="1:229" ht="12" customHeight="1" x14ac:dyDescent="0.3">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119"/>
      <c r="AW223" s="119"/>
      <c r="AX223" s="119"/>
      <c r="AY223" s="119"/>
      <c r="AZ223" s="119"/>
      <c r="BA223" s="119"/>
      <c r="BB223" s="119"/>
      <c r="BC223" s="119"/>
      <c r="BD223" s="119"/>
      <c r="BE223" s="119"/>
      <c r="BF223" s="119"/>
      <c r="BG223" s="11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row>
    <row r="224" spans="1:229" ht="12" customHeight="1" x14ac:dyDescent="0.3">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119"/>
      <c r="AW224" s="119"/>
      <c r="AX224" s="119"/>
      <c r="AY224" s="119"/>
      <c r="AZ224" s="119"/>
      <c r="BA224" s="119"/>
      <c r="BB224" s="119"/>
      <c r="BC224" s="119"/>
      <c r="BD224" s="119"/>
      <c r="BE224" s="119"/>
      <c r="BF224" s="119"/>
      <c r="BG224" s="11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row>
  </sheetData>
  <sheetProtection sheet="1" objects="1" scenarios="1"/>
  <mergeCells count="116">
    <mergeCell ref="T68:V69"/>
    <mergeCell ref="Y68:AA69"/>
    <mergeCell ref="AD68:AF69"/>
    <mergeCell ref="E71:Q72"/>
    <mergeCell ref="T71:V72"/>
    <mergeCell ref="Y71:AA72"/>
    <mergeCell ref="AD71:AF72"/>
    <mergeCell ref="E56:Q57"/>
    <mergeCell ref="E59:Q60"/>
    <mergeCell ref="T17:AE18"/>
    <mergeCell ref="AH17:AS18"/>
    <mergeCell ref="AH27:AS28"/>
    <mergeCell ref="AD65:AF66"/>
    <mergeCell ref="AH65:AJ66"/>
    <mergeCell ref="AM65:AO66"/>
    <mergeCell ref="AD59:AF60"/>
    <mergeCell ref="T59:V60"/>
    <mergeCell ref="Y59:AA60"/>
    <mergeCell ref="D46:AJ46"/>
    <mergeCell ref="T24:AE25"/>
    <mergeCell ref="AH22:AS23"/>
    <mergeCell ref="AH34:AP35"/>
    <mergeCell ref="AR34:AS35"/>
    <mergeCell ref="AH24:AP25"/>
    <mergeCell ref="AR24:AS25"/>
    <mergeCell ref="D27:L28"/>
    <mergeCell ref="N27:O28"/>
    <mergeCell ref="D29:L30"/>
    <mergeCell ref="D33:L34"/>
    <mergeCell ref="Y65:AA66"/>
    <mergeCell ref="Y53:AA54"/>
    <mergeCell ref="Y56:AA57"/>
    <mergeCell ref="N33:O34"/>
    <mergeCell ref="AN1:AU3"/>
    <mergeCell ref="D1:AM3"/>
    <mergeCell ref="D38:AM40"/>
    <mergeCell ref="AN38:AU40"/>
    <mergeCell ref="AH47:AK48"/>
    <mergeCell ref="AH50:AJ51"/>
    <mergeCell ref="AH53:AJ54"/>
    <mergeCell ref="AH56:AJ57"/>
    <mergeCell ref="AM50:AO51"/>
    <mergeCell ref="AM53:AO54"/>
    <mergeCell ref="AM56:AO57"/>
    <mergeCell ref="AD53:AF54"/>
    <mergeCell ref="AD56:AF57"/>
    <mergeCell ref="T53:V54"/>
    <mergeCell ref="T56:V57"/>
    <mergeCell ref="X47:AB48"/>
    <mergeCell ref="T19:AB20"/>
    <mergeCell ref="AD19:AE20"/>
    <mergeCell ref="T21:AB22"/>
    <mergeCell ref="AD21:AE22"/>
    <mergeCell ref="T31:AE32"/>
    <mergeCell ref="T33:AB34"/>
    <mergeCell ref="AD33:AE34"/>
    <mergeCell ref="Y50:AA51"/>
    <mergeCell ref="AZ31:BA32"/>
    <mergeCell ref="AV23:AW24"/>
    <mergeCell ref="AV25:AW26"/>
    <mergeCell ref="AV27:AW28"/>
    <mergeCell ref="AV29:AW30"/>
    <mergeCell ref="T26:AB27"/>
    <mergeCell ref="AD26:AE27"/>
    <mergeCell ref="T28:AB29"/>
    <mergeCell ref="AD28:AE29"/>
    <mergeCell ref="AV31:AW32"/>
    <mergeCell ref="AX31:AY32"/>
    <mergeCell ref="AR77:AU78"/>
    <mergeCell ref="AM77:AP78"/>
    <mergeCell ref="E53:Q54"/>
    <mergeCell ref="T50:V51"/>
    <mergeCell ref="AC47:AG48"/>
    <mergeCell ref="AD50:AF51"/>
    <mergeCell ref="A36:AU36"/>
    <mergeCell ref="A38:C40"/>
    <mergeCell ref="AL47:AP48"/>
    <mergeCell ref="D43:AU44"/>
    <mergeCell ref="E50:Q51"/>
    <mergeCell ref="S47:W48"/>
    <mergeCell ref="AH59:AJ60"/>
    <mergeCell ref="A76:AU76"/>
    <mergeCell ref="E62:Q63"/>
    <mergeCell ref="T62:V63"/>
    <mergeCell ref="Y62:AA63"/>
    <mergeCell ref="AD62:AF63"/>
    <mergeCell ref="AH62:AJ63"/>
    <mergeCell ref="AM62:AO63"/>
    <mergeCell ref="E65:Q66"/>
    <mergeCell ref="T65:V66"/>
    <mergeCell ref="AM59:AO60"/>
    <mergeCell ref="E68:Q69"/>
    <mergeCell ref="AV19:AW20"/>
    <mergeCell ref="AV21:AW22"/>
    <mergeCell ref="D31:L32"/>
    <mergeCell ref="N31:O32"/>
    <mergeCell ref="D17:O18"/>
    <mergeCell ref="A1:C3"/>
    <mergeCell ref="A5:AU7"/>
    <mergeCell ref="D15:J16"/>
    <mergeCell ref="D25:L26"/>
    <mergeCell ref="N25:O26"/>
    <mergeCell ref="D19:L20"/>
    <mergeCell ref="N19:O20"/>
    <mergeCell ref="D21:L22"/>
    <mergeCell ref="N21:O22"/>
    <mergeCell ref="D23:L24"/>
    <mergeCell ref="N23:O24"/>
    <mergeCell ref="AH19:AP20"/>
    <mergeCell ref="AR19:AS20"/>
    <mergeCell ref="AH29:AP30"/>
    <mergeCell ref="AR29:AS30"/>
    <mergeCell ref="AH32:AS33"/>
    <mergeCell ref="N29:O30"/>
    <mergeCell ref="B8:AU12"/>
    <mergeCell ref="M14:AL15"/>
  </mergeCells>
  <conditionalFormatting sqref="N29:O30">
    <cfRule type="cellIs" dxfId="268" priority="69" operator="equal">
      <formula>0</formula>
    </cfRule>
  </conditionalFormatting>
  <conditionalFormatting sqref="N23:O24">
    <cfRule type="cellIs" dxfId="267" priority="75" operator="equal">
      <formula>0</formula>
    </cfRule>
  </conditionalFormatting>
  <conditionalFormatting sqref="N19:O20">
    <cfRule type="cellIs" dxfId="266" priority="79" operator="equal">
      <formula>0</formula>
    </cfRule>
  </conditionalFormatting>
  <conditionalFormatting sqref="AD19:AE20">
    <cfRule type="cellIs" dxfId="265" priority="62" operator="equal">
      <formula>0</formula>
    </cfRule>
  </conditionalFormatting>
  <conditionalFormatting sqref="N25:O26">
    <cfRule type="cellIs" dxfId="264" priority="73" operator="equal">
      <formula>0</formula>
    </cfRule>
  </conditionalFormatting>
  <conditionalFormatting sqref="N27:O28">
    <cfRule type="cellIs" dxfId="263" priority="71" operator="equal">
      <formula>0</formula>
    </cfRule>
  </conditionalFormatting>
  <conditionalFormatting sqref="N21:O22">
    <cfRule type="cellIs" dxfId="262" priority="77" operator="equal">
      <formula>0</formula>
    </cfRule>
  </conditionalFormatting>
  <conditionalFormatting sqref="AD19:AE22">
    <cfRule type="cellIs" dxfId="261" priority="65" operator="equal">
      <formula>0</formula>
    </cfRule>
  </conditionalFormatting>
  <conditionalFormatting sqref="AD33:AE34">
    <cfRule type="cellIs" dxfId="260" priority="58" operator="equal">
      <formula>0</formula>
    </cfRule>
  </conditionalFormatting>
  <conditionalFormatting sqref="N19:O20">
    <cfRule type="cellIs" dxfId="259" priority="78" operator="equal">
      <formula>"oui"</formula>
    </cfRule>
  </conditionalFormatting>
  <conditionalFormatting sqref="AD26:AE29">
    <cfRule type="cellIs" dxfId="258" priority="56" operator="equal">
      <formula>0</formula>
    </cfRule>
  </conditionalFormatting>
  <conditionalFormatting sqref="N21:O22">
    <cfRule type="cellIs" dxfId="257" priority="76" operator="equal">
      <formula>"oui"</formula>
    </cfRule>
  </conditionalFormatting>
  <conditionalFormatting sqref="N23:O24">
    <cfRule type="cellIs" dxfId="256" priority="74" operator="equal">
      <formula>"oui"</formula>
    </cfRule>
  </conditionalFormatting>
  <conditionalFormatting sqref="AD21:AE22">
    <cfRule type="cellIs" dxfId="255" priority="63" operator="equal">
      <formula>0</formula>
    </cfRule>
  </conditionalFormatting>
  <conditionalFormatting sqref="N25:O26">
    <cfRule type="cellIs" dxfId="254" priority="72" operator="equal">
      <formula>"oui"</formula>
    </cfRule>
  </conditionalFormatting>
  <conditionalFormatting sqref="AD33:AE34">
    <cfRule type="cellIs" dxfId="253" priority="61" operator="equal">
      <formula>0</formula>
    </cfRule>
  </conditionalFormatting>
  <conditionalFormatting sqref="N27:O28">
    <cfRule type="cellIs" dxfId="252" priority="70" operator="equal">
      <formula>"oui"</formula>
    </cfRule>
  </conditionalFormatting>
  <conditionalFormatting sqref="AD33:AE34">
    <cfRule type="cellIs" dxfId="251" priority="59" operator="equal">
      <formula>0</formula>
    </cfRule>
  </conditionalFormatting>
  <conditionalFormatting sqref="N29:O30">
    <cfRule type="cellIs" dxfId="250" priority="68" operator="equal">
      <formula>"oui"</formula>
    </cfRule>
  </conditionalFormatting>
  <conditionalFormatting sqref="AD33:AE34">
    <cfRule type="cellIs" dxfId="249" priority="57" operator="equal">
      <formula>0</formula>
    </cfRule>
  </conditionalFormatting>
  <conditionalFormatting sqref="AD19:AE22">
    <cfRule type="cellIs" dxfId="248" priority="64" operator="equal">
      <formula>"oui"</formula>
    </cfRule>
  </conditionalFormatting>
  <conditionalFormatting sqref="AD33:AE34">
    <cfRule type="cellIs" dxfId="247" priority="60" operator="equal">
      <formula>"oui"</formula>
    </cfRule>
  </conditionalFormatting>
  <conditionalFormatting sqref="AD26:AE29">
    <cfRule type="cellIs" dxfId="246" priority="55" operator="equal">
      <formula>"oui"</formula>
    </cfRule>
  </conditionalFormatting>
  <conditionalFormatting sqref="AD26:AE27">
    <cfRule type="cellIs" dxfId="245" priority="54" operator="equal">
      <formula>0</formula>
    </cfRule>
  </conditionalFormatting>
  <conditionalFormatting sqref="AD26:AE27">
    <cfRule type="cellIs" dxfId="244" priority="53" operator="equal">
      <formula>0</formula>
    </cfRule>
  </conditionalFormatting>
  <conditionalFormatting sqref="AD28:AE29">
    <cfRule type="cellIs" dxfId="243" priority="52" operator="equal">
      <formula>0</formula>
    </cfRule>
  </conditionalFormatting>
  <conditionalFormatting sqref="AD28:AE29">
    <cfRule type="cellIs" dxfId="242" priority="51" operator="equal">
      <formula>0</formula>
    </cfRule>
  </conditionalFormatting>
  <conditionalFormatting sqref="AR19:AS20">
    <cfRule type="cellIs" dxfId="241" priority="50" operator="equal">
      <formula>0</formula>
    </cfRule>
  </conditionalFormatting>
  <conditionalFormatting sqref="AR19:AS20">
    <cfRule type="cellIs" dxfId="240" priority="49" operator="equal">
      <formula>"oui"</formula>
    </cfRule>
  </conditionalFormatting>
  <conditionalFormatting sqref="AR19:AS20">
    <cfRule type="cellIs" dxfId="239" priority="48" operator="equal">
      <formula>0</formula>
    </cfRule>
  </conditionalFormatting>
  <conditionalFormatting sqref="AR19:AS20">
    <cfRule type="cellIs" dxfId="238" priority="47" operator="equal">
      <formula>0</formula>
    </cfRule>
  </conditionalFormatting>
  <conditionalFormatting sqref="AR19:AS20">
    <cfRule type="cellIs" dxfId="237" priority="46" operator="equal">
      <formula>0</formula>
    </cfRule>
  </conditionalFormatting>
  <conditionalFormatting sqref="AR24:AS25">
    <cfRule type="cellIs" dxfId="236" priority="45" operator="equal">
      <formula>0</formula>
    </cfRule>
  </conditionalFormatting>
  <conditionalFormatting sqref="AR24:AS25">
    <cfRule type="cellIs" dxfId="235" priority="44" operator="equal">
      <formula>"oui"</formula>
    </cfRule>
  </conditionalFormatting>
  <conditionalFormatting sqref="AR24:AS25">
    <cfRule type="cellIs" dxfId="234" priority="43" operator="equal">
      <formula>0</formula>
    </cfRule>
  </conditionalFormatting>
  <conditionalFormatting sqref="AR24:AS25">
    <cfRule type="cellIs" dxfId="233" priority="42" operator="equal">
      <formula>0</formula>
    </cfRule>
  </conditionalFormatting>
  <conditionalFormatting sqref="AR24:AS25">
    <cfRule type="cellIs" dxfId="232" priority="41" operator="equal">
      <formula>0</formula>
    </cfRule>
  </conditionalFormatting>
  <conditionalFormatting sqref="AC47:AG66">
    <cfRule type="expression" dxfId="231" priority="35">
      <formula>$AC$47=""</formula>
    </cfRule>
  </conditionalFormatting>
  <conditionalFormatting sqref="T53:V54 T50:V51 T56:V57 T59:V60 T62:V63 T65:V66">
    <cfRule type="expression" dxfId="230" priority="32">
      <formula>$T$50+$T$53+$T$56+$T$59+$T$62+$T$65+$T$68+$T$71=0</formula>
    </cfRule>
  </conditionalFormatting>
  <conditionalFormatting sqref="AR29:AS30">
    <cfRule type="cellIs" dxfId="229" priority="31" operator="equal">
      <formula>0</formula>
    </cfRule>
  </conditionalFormatting>
  <conditionalFormatting sqref="AR29:AS30">
    <cfRule type="cellIs" dxfId="228" priority="30" operator="equal">
      <formula>"oui"</formula>
    </cfRule>
  </conditionalFormatting>
  <conditionalFormatting sqref="AR29:AS30">
    <cfRule type="cellIs" dxfId="227" priority="29" operator="equal">
      <formula>0</formula>
    </cfRule>
  </conditionalFormatting>
  <conditionalFormatting sqref="AR29:AS30">
    <cfRule type="cellIs" dxfId="226" priority="28" operator="equal">
      <formula>0</formula>
    </cfRule>
  </conditionalFormatting>
  <conditionalFormatting sqref="AR29:AS30">
    <cfRule type="cellIs" dxfId="225" priority="27" operator="equal">
      <formula>0</formula>
    </cfRule>
  </conditionalFormatting>
  <conditionalFormatting sqref="AR34:AS35">
    <cfRule type="cellIs" dxfId="224" priority="26" operator="equal">
      <formula>0</formula>
    </cfRule>
  </conditionalFormatting>
  <conditionalFormatting sqref="AR34:AS35">
    <cfRule type="cellIs" dxfId="223" priority="25" operator="equal">
      <formula>"oui"</formula>
    </cfRule>
  </conditionalFormatting>
  <conditionalFormatting sqref="AR34:AS35">
    <cfRule type="cellIs" dxfId="222" priority="24" operator="equal">
      <formula>0</formula>
    </cfRule>
  </conditionalFormatting>
  <conditionalFormatting sqref="AR34:AS35">
    <cfRule type="cellIs" dxfId="221" priority="23" operator="equal">
      <formula>0</formula>
    </cfRule>
  </conditionalFormatting>
  <conditionalFormatting sqref="AR34:AS35">
    <cfRule type="cellIs" dxfId="220" priority="22" operator="equal">
      <formula>0</formula>
    </cfRule>
  </conditionalFormatting>
  <conditionalFormatting sqref="AH47:AK66">
    <cfRule type="expression" dxfId="219" priority="275">
      <formula>#REF!=""</formula>
    </cfRule>
  </conditionalFormatting>
  <conditionalFormatting sqref="N33:O34">
    <cfRule type="cellIs" dxfId="218" priority="13" operator="equal">
      <formula>0</formula>
    </cfRule>
  </conditionalFormatting>
  <conditionalFormatting sqref="N33:O34">
    <cfRule type="cellIs" dxfId="217" priority="12" operator="equal">
      <formula>"oui"</formula>
    </cfRule>
  </conditionalFormatting>
  <conditionalFormatting sqref="N31:O32">
    <cfRule type="cellIs" dxfId="216" priority="11" operator="equal">
      <formula>0</formula>
    </cfRule>
  </conditionalFormatting>
  <conditionalFormatting sqref="N31:O32">
    <cfRule type="cellIs" dxfId="215" priority="10" operator="equal">
      <formula>"oui"</formula>
    </cfRule>
  </conditionalFormatting>
  <conditionalFormatting sqref="AC67:AF69">
    <cfRule type="expression" dxfId="214" priority="9">
      <formula>$AC$47=""</formula>
    </cfRule>
  </conditionalFormatting>
  <conditionalFormatting sqref="AC70:AF72">
    <cfRule type="expression" dxfId="213" priority="7">
      <formula>$AC$47=""</formula>
    </cfRule>
  </conditionalFormatting>
  <conditionalFormatting sqref="B8">
    <cfRule type="cellIs" dxfId="212" priority="5" operator="equal">
      <formula>0</formula>
    </cfRule>
  </conditionalFormatting>
  <conditionalFormatting sqref="T68:V69">
    <cfRule type="expression" dxfId="211" priority="2">
      <formula>$T$50+$T$53+$T$56+$T$59+$T$62+$T$65+$T$68+$T$71=0</formula>
    </cfRule>
  </conditionalFormatting>
  <conditionalFormatting sqref="T71:V72">
    <cfRule type="expression" dxfId="210" priority="1">
      <formula>$T$50+$T$53+$T$56+$T$59+$T$62+$T$65+$T$68+$T$71=0</formula>
    </cfRule>
  </conditionalFormatting>
  <hyperlinks>
    <hyperlink ref="AR77:AU78" location="Motivations!Zone_d_impression" tooltip="Motivations" display="suivant"/>
    <hyperlink ref="AM77:AP78" location="Identification!Zone_d_impression" tooltip="Identification" display="précédent"/>
  </hyperlinks>
  <pageMargins left="0.70866141732283472" right="0.70866141732283472" top="0.74803149606299213" bottom="0.74803149606299213" header="0.31496062992125984" footer="0.31496062992125984"/>
  <pageSetup paperSize="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E00C7FF5-2945-4359-9F41-B52857FB204B}">
            <xm:f>Table!$H$12&gt;0</xm:f>
            <x14:dxf>
              <font>
                <b/>
                <i val="0"/>
              </font>
              <fill>
                <patternFill>
                  <bgColor rgb="FFC6EFCE"/>
                </patternFill>
              </fill>
            </x14:dxf>
          </x14:cfRule>
          <xm:sqref>D17:O18</xm:sqref>
        </x14:conditionalFormatting>
        <x14:conditionalFormatting xmlns:xm="http://schemas.microsoft.com/office/excel/2006/main">
          <x14:cfRule type="expression" priority="20" id="{038B645E-071A-4FF3-A59D-EB0A0AE4889F}">
            <xm:f>Table!$H$20&gt;0</xm:f>
            <x14:dxf>
              <font>
                <b/>
                <i val="0"/>
              </font>
              <fill>
                <patternFill>
                  <bgColor rgb="FFC6EFCE"/>
                </patternFill>
              </fill>
            </x14:dxf>
          </x14:cfRule>
          <xm:sqref>T17:AE18</xm:sqref>
        </x14:conditionalFormatting>
        <x14:conditionalFormatting xmlns:xm="http://schemas.microsoft.com/office/excel/2006/main">
          <x14:cfRule type="expression" priority="19" id="{2C8740C4-A238-4C1C-AC01-ADBF758802E4}">
            <xm:f>Table!$H$24&gt;0</xm:f>
            <x14:dxf>
              <font>
                <b/>
                <i val="0"/>
              </font>
              <fill>
                <patternFill>
                  <bgColor rgb="FFC6EFCE"/>
                </patternFill>
              </fill>
            </x14:dxf>
          </x14:cfRule>
          <xm:sqref>T24:AE25</xm:sqref>
        </x14:conditionalFormatting>
        <x14:conditionalFormatting xmlns:xm="http://schemas.microsoft.com/office/excel/2006/main">
          <x14:cfRule type="expression" priority="18" id="{6288FE29-F828-4DB4-91FD-C6198CF84256}">
            <xm:f>Table!$H$22&gt;0</xm:f>
            <x14:dxf>
              <font>
                <b/>
                <i val="0"/>
              </font>
              <fill>
                <patternFill>
                  <bgColor rgb="FFC6EFCE"/>
                </patternFill>
              </fill>
            </x14:dxf>
          </x14:cfRule>
          <xm:sqref>T31:AE32</xm:sqref>
        </x14:conditionalFormatting>
        <x14:conditionalFormatting xmlns:xm="http://schemas.microsoft.com/office/excel/2006/main">
          <x14:cfRule type="expression" priority="17" id="{E3E2F8B3-D2D1-4CA4-92A9-CF15B6B1C221}">
            <xm:f>Table!$H$23&gt;0</xm:f>
            <x14:dxf>
              <font>
                <b/>
                <i val="0"/>
              </font>
              <fill>
                <patternFill>
                  <bgColor rgb="FFC6EFCE"/>
                </patternFill>
              </fill>
            </x14:dxf>
          </x14:cfRule>
          <xm:sqref>AH17:AS18</xm:sqref>
        </x14:conditionalFormatting>
        <x14:conditionalFormatting xmlns:xm="http://schemas.microsoft.com/office/excel/2006/main">
          <x14:cfRule type="expression" priority="16" id="{FD02882F-340C-40BE-8873-87984D06273D}">
            <xm:f>Table!$H$26&gt;0</xm:f>
            <x14:dxf>
              <font>
                <b/>
                <i val="0"/>
              </font>
              <fill>
                <patternFill>
                  <bgColor rgb="FFC6EFCE"/>
                </patternFill>
              </fill>
            </x14:dxf>
          </x14:cfRule>
          <xm:sqref>AH22:AS23</xm:sqref>
        </x14:conditionalFormatting>
        <x14:conditionalFormatting xmlns:xm="http://schemas.microsoft.com/office/excel/2006/main">
          <x14:cfRule type="expression" priority="15" id="{A4AC3258-BDE2-4BB2-B140-57693DD500FB}">
            <xm:f>Table!$H$27&gt;0</xm:f>
            <x14:dxf>
              <font>
                <b/>
                <i val="0"/>
              </font>
              <fill>
                <patternFill>
                  <bgColor rgb="FFC6EFCE"/>
                </patternFill>
              </fill>
            </x14:dxf>
          </x14:cfRule>
          <xm:sqref>AH27:AS28</xm:sqref>
        </x14:conditionalFormatting>
        <x14:conditionalFormatting xmlns:xm="http://schemas.microsoft.com/office/excel/2006/main">
          <x14:cfRule type="expression" priority="14" id="{3614F217-C6E7-441F-882D-D03EFBEB5D07}">
            <xm:f>Table!$H$28&gt;0</xm:f>
            <x14:dxf>
              <font>
                <b/>
                <i val="0"/>
              </font>
              <fill>
                <patternFill>
                  <bgColor rgb="FFC6EFCE"/>
                </patternFill>
              </fill>
            </x14:dxf>
          </x14:cfRule>
          <xm:sqref>AH32:AS33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N19:O34 AD19:AE22 AD33:AE34 AD26:AE29 AR19:AS20 AR24:AS25 AR29:AS30 AR34:AS35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106" zoomScaleNormal="106" workbookViewId="0">
      <pane ySplit="3" topLeftCell="A34" activePane="bottomLeft" state="frozen"/>
      <selection pane="bottomLeft" sqref="A1:AV80"/>
    </sheetView>
  </sheetViews>
  <sheetFormatPr baseColWidth="10" defaultColWidth="2.6640625" defaultRowHeight="12" customHeight="1" x14ac:dyDescent="0.3"/>
  <cols>
    <col min="49" max="154" width="2.6640625" style="99"/>
  </cols>
  <sheetData>
    <row r="1" spans="1:56"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528" t="s">
        <v>248</v>
      </c>
      <c r="AO1" s="529"/>
      <c r="AP1" s="529"/>
      <c r="AQ1" s="529"/>
      <c r="AR1" s="529"/>
      <c r="AS1" s="529"/>
      <c r="AT1" s="529"/>
      <c r="AU1" s="529"/>
      <c r="AV1" s="530"/>
    </row>
    <row r="2" spans="1:56"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531"/>
      <c r="AO2" s="420"/>
      <c r="AP2" s="420"/>
      <c r="AQ2" s="420"/>
      <c r="AR2" s="420"/>
      <c r="AS2" s="420"/>
      <c r="AT2" s="420"/>
      <c r="AU2" s="420"/>
      <c r="AV2" s="532"/>
    </row>
    <row r="3" spans="1:56"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533"/>
      <c r="AO3" s="534"/>
      <c r="AP3" s="534"/>
      <c r="AQ3" s="534"/>
      <c r="AR3" s="534"/>
      <c r="AS3" s="534"/>
      <c r="AT3" s="534"/>
      <c r="AU3" s="534"/>
      <c r="AV3" s="535"/>
    </row>
    <row r="4" spans="1:56" ht="12" customHeight="1" thickTop="1" x14ac:dyDescent="0.3"/>
    <row r="5" spans="1:56" ht="12" customHeight="1" x14ac:dyDescent="0.3">
      <c r="A5" s="390" t="s">
        <v>165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row>
    <row r="6" spans="1:56" ht="12" customHeight="1"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row>
    <row r="7" spans="1:56" ht="12" customHeight="1" thickBot="1" x14ac:dyDescent="0.3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row>
    <row r="8" spans="1:56" ht="12" customHeight="1" x14ac:dyDescent="0.3">
      <c r="B8" s="536" t="str">
        <f>CONCATENATE(Identification!B10)</f>
        <v/>
      </c>
      <c r="C8" s="537"/>
      <c r="D8" s="537"/>
      <c r="E8" s="53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8"/>
    </row>
    <row r="9" spans="1:56" ht="12" customHeight="1" x14ac:dyDescent="0.3">
      <c r="B9" s="539"/>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1"/>
    </row>
    <row r="10" spans="1:56" ht="12" customHeight="1" x14ac:dyDescent="0.3">
      <c r="B10" s="539"/>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1"/>
    </row>
    <row r="11" spans="1:56" ht="12" customHeight="1" x14ac:dyDescent="0.3">
      <c r="B11" s="539"/>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1"/>
    </row>
    <row r="12" spans="1:56" ht="12" customHeight="1" thickBot="1" x14ac:dyDescent="0.35">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4"/>
    </row>
    <row r="14" spans="1:56" ht="12" customHeight="1" x14ac:dyDescent="0.3">
      <c r="D14" s="379" t="s">
        <v>54</v>
      </c>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77"/>
      <c r="AV14" s="77"/>
      <c r="AW14" s="100"/>
      <c r="AX14" s="100"/>
      <c r="AY14" s="100"/>
      <c r="AZ14" s="100"/>
      <c r="BA14" s="100"/>
      <c r="BB14" s="100"/>
      <c r="BC14" s="100"/>
      <c r="BD14" s="100"/>
    </row>
    <row r="15" spans="1:56" ht="12" customHeight="1" x14ac:dyDescent="0.3">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77"/>
      <c r="AV15" s="77"/>
      <c r="AW15" s="100"/>
      <c r="AX15" s="100"/>
      <c r="AY15" s="100"/>
      <c r="AZ15" s="100"/>
      <c r="BA15" s="100"/>
      <c r="BB15" s="100"/>
      <c r="BC15" s="100"/>
      <c r="BD15" s="100"/>
    </row>
    <row r="16" spans="1:56" ht="12" customHeight="1" thickBot="1" x14ac:dyDescent="0.35"/>
    <row r="17" spans="3:47" ht="12" customHeight="1" x14ac:dyDescent="0.3">
      <c r="C17" s="545"/>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5"/>
    </row>
    <row r="18" spans="3:47" ht="12" customHeight="1" x14ac:dyDescent="0.3">
      <c r="C18" s="556"/>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8"/>
    </row>
    <row r="19" spans="3:47" ht="12" customHeight="1" x14ac:dyDescent="0.3">
      <c r="C19" s="556"/>
      <c r="D19" s="557"/>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8"/>
    </row>
    <row r="20" spans="3:47" ht="12" customHeight="1" x14ac:dyDescent="0.3">
      <c r="C20" s="556"/>
      <c r="D20" s="557"/>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8"/>
    </row>
    <row r="21" spans="3:47" ht="12" customHeight="1" x14ac:dyDescent="0.3">
      <c r="C21" s="556"/>
      <c r="D21" s="557"/>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8"/>
    </row>
    <row r="22" spans="3:47" ht="12" customHeight="1" x14ac:dyDescent="0.3">
      <c r="C22" s="556"/>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557"/>
      <c r="AN22" s="557"/>
      <c r="AO22" s="557"/>
      <c r="AP22" s="557"/>
      <c r="AQ22" s="557"/>
      <c r="AR22" s="557"/>
      <c r="AS22" s="557"/>
      <c r="AT22" s="557"/>
      <c r="AU22" s="558"/>
    </row>
    <row r="23" spans="3:47" ht="12" customHeight="1" x14ac:dyDescent="0.3">
      <c r="C23" s="556"/>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8"/>
    </row>
    <row r="24" spans="3:47" ht="12" customHeight="1" x14ac:dyDescent="0.3">
      <c r="C24" s="556"/>
      <c r="D24" s="557"/>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557"/>
      <c r="AN24" s="557"/>
      <c r="AO24" s="557"/>
      <c r="AP24" s="557"/>
      <c r="AQ24" s="557"/>
      <c r="AR24" s="557"/>
      <c r="AS24" s="557"/>
      <c r="AT24" s="557"/>
      <c r="AU24" s="558"/>
    </row>
    <row r="25" spans="3:47" ht="12" customHeight="1" x14ac:dyDescent="0.3">
      <c r="C25" s="556"/>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8"/>
    </row>
    <row r="26" spans="3:47" ht="12" customHeight="1" x14ac:dyDescent="0.3">
      <c r="C26" s="556"/>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7"/>
      <c r="AU26" s="558"/>
    </row>
    <row r="27" spans="3:47" ht="12" customHeight="1" x14ac:dyDescent="0.3">
      <c r="C27" s="556"/>
      <c r="D27" s="557"/>
      <c r="E27" s="557"/>
      <c r="F27" s="557"/>
      <c r="G27" s="557"/>
      <c r="H27" s="557"/>
      <c r="I27" s="557"/>
      <c r="J27" s="557"/>
      <c r="K27" s="557"/>
      <c r="L27" s="557"/>
      <c r="M27" s="557"/>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c r="AR27" s="557"/>
      <c r="AS27" s="557"/>
      <c r="AT27" s="557"/>
      <c r="AU27" s="558"/>
    </row>
    <row r="28" spans="3:47" ht="12" customHeight="1" x14ac:dyDescent="0.3">
      <c r="C28" s="556"/>
      <c r="D28" s="557"/>
      <c r="E28" s="557"/>
      <c r="F28" s="557"/>
      <c r="G28" s="557"/>
      <c r="H28" s="557"/>
      <c r="I28" s="557"/>
      <c r="J28" s="557"/>
      <c r="K28" s="557"/>
      <c r="L28" s="557"/>
      <c r="M28" s="557"/>
      <c r="N28" s="557"/>
      <c r="O28" s="557"/>
      <c r="P28" s="557"/>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s="557"/>
      <c r="AU28" s="558"/>
    </row>
    <row r="29" spans="3:47" ht="12" customHeight="1" x14ac:dyDescent="0.3">
      <c r="C29" s="556"/>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557"/>
      <c r="AN29" s="557"/>
      <c r="AO29" s="557"/>
      <c r="AP29" s="557"/>
      <c r="AQ29" s="557"/>
      <c r="AR29" s="557"/>
      <c r="AS29" s="557"/>
      <c r="AT29" s="557"/>
      <c r="AU29" s="558"/>
    </row>
    <row r="30" spans="3:47" ht="12" customHeight="1" x14ac:dyDescent="0.3">
      <c r="C30" s="556"/>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557"/>
      <c r="AN30" s="557"/>
      <c r="AO30" s="557"/>
      <c r="AP30" s="557"/>
      <c r="AQ30" s="557"/>
      <c r="AR30" s="557"/>
      <c r="AS30" s="557"/>
      <c r="AT30" s="557"/>
      <c r="AU30" s="558"/>
    </row>
    <row r="31" spans="3:47" ht="12" customHeight="1" x14ac:dyDescent="0.3">
      <c r="C31" s="556"/>
      <c r="D31" s="557"/>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57"/>
      <c r="AS31" s="557"/>
      <c r="AT31" s="557"/>
      <c r="AU31" s="558"/>
    </row>
    <row r="32" spans="3:47" ht="12" customHeight="1" x14ac:dyDescent="0.3">
      <c r="C32" s="556"/>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8"/>
    </row>
    <row r="33" spans="1:56" ht="12" customHeight="1" x14ac:dyDescent="0.3">
      <c r="C33" s="556"/>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557"/>
      <c r="AN33" s="557"/>
      <c r="AO33" s="557"/>
      <c r="AP33" s="557"/>
      <c r="AQ33" s="557"/>
      <c r="AR33" s="557"/>
      <c r="AS33" s="557"/>
      <c r="AT33" s="557"/>
      <c r="AU33" s="558"/>
    </row>
    <row r="34" spans="1:56" ht="12" customHeight="1" x14ac:dyDescent="0.3">
      <c r="C34" s="556"/>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8"/>
    </row>
    <row r="35" spans="1:56" ht="12" customHeight="1" x14ac:dyDescent="0.3">
      <c r="C35" s="556"/>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8"/>
    </row>
    <row r="36" spans="1:56" ht="12" customHeight="1" x14ac:dyDescent="0.3">
      <c r="C36" s="556"/>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8"/>
    </row>
    <row r="37" spans="1:56" ht="12" customHeight="1" x14ac:dyDescent="0.3">
      <c r="C37" s="556"/>
      <c r="D37" s="557"/>
      <c r="E37" s="557"/>
      <c r="F37" s="557"/>
      <c r="G37" s="557"/>
      <c r="H37" s="557"/>
      <c r="I37" s="557"/>
      <c r="J37" s="557"/>
      <c r="K37" s="557"/>
      <c r="L37" s="557"/>
      <c r="M37" s="557"/>
      <c r="N37" s="557"/>
      <c r="O37" s="557"/>
      <c r="P37" s="557"/>
      <c r="Q37" s="557"/>
      <c r="R37" s="557"/>
      <c r="S37" s="557"/>
      <c r="T37" s="557"/>
      <c r="U37" s="557"/>
      <c r="V37" s="557"/>
      <c r="W37" s="557"/>
      <c r="X37" s="557"/>
      <c r="Y37" s="557"/>
      <c r="Z37" s="557"/>
      <c r="AA37" s="557"/>
      <c r="AB37" s="557"/>
      <c r="AC37" s="557"/>
      <c r="AD37" s="557"/>
      <c r="AE37" s="557"/>
      <c r="AF37" s="557"/>
      <c r="AG37" s="557"/>
      <c r="AH37" s="557"/>
      <c r="AI37" s="557"/>
      <c r="AJ37" s="557"/>
      <c r="AK37" s="557"/>
      <c r="AL37" s="557"/>
      <c r="AM37" s="557"/>
      <c r="AN37" s="557"/>
      <c r="AO37" s="557"/>
      <c r="AP37" s="557"/>
      <c r="AQ37" s="557"/>
      <c r="AR37" s="557"/>
      <c r="AS37" s="557"/>
      <c r="AT37" s="557"/>
      <c r="AU37" s="558"/>
    </row>
    <row r="38" spans="1:56" ht="12" customHeight="1" x14ac:dyDescent="0.3">
      <c r="C38" s="556"/>
      <c r="D38" s="557"/>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8"/>
    </row>
    <row r="39" spans="1:56" ht="12" customHeight="1" thickBot="1" x14ac:dyDescent="0.35">
      <c r="C39" s="559"/>
      <c r="D39" s="560"/>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1"/>
    </row>
    <row r="40" spans="1:56" ht="12" customHeight="1" x14ac:dyDescent="0.3">
      <c r="A40" s="396" t="s">
        <v>194</v>
      </c>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row>
    <row r="41" spans="1:56" ht="12" customHeight="1" thickBot="1" x14ac:dyDescent="0.35"/>
    <row r="42" spans="1:56" ht="12" customHeight="1" thickTop="1" x14ac:dyDescent="0.3">
      <c r="A42" s="378"/>
      <c r="B42" s="378"/>
      <c r="C42" s="378"/>
      <c r="D42" s="379" t="str">
        <f>D1</f>
        <v>Appel à projets commun 2019</v>
      </c>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528" t="s">
        <v>248</v>
      </c>
      <c r="AO42" s="529"/>
      <c r="AP42" s="529"/>
      <c r="AQ42" s="529"/>
      <c r="AR42" s="529"/>
      <c r="AS42" s="529"/>
      <c r="AT42" s="529"/>
      <c r="AU42" s="529"/>
      <c r="AV42" s="530"/>
    </row>
    <row r="43" spans="1:56" ht="12" customHeight="1" x14ac:dyDescent="0.3">
      <c r="A43" s="378"/>
      <c r="B43" s="378"/>
      <c r="C43" s="378"/>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531"/>
      <c r="AO43" s="420"/>
      <c r="AP43" s="420"/>
      <c r="AQ43" s="420"/>
      <c r="AR43" s="420"/>
      <c r="AS43" s="420"/>
      <c r="AT43" s="420"/>
      <c r="AU43" s="420"/>
      <c r="AV43" s="532"/>
    </row>
    <row r="44" spans="1:56" ht="12" customHeight="1" thickBot="1" x14ac:dyDescent="0.35">
      <c r="A44" s="378"/>
      <c r="B44" s="378"/>
      <c r="C44" s="378"/>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533"/>
      <c r="AO44" s="534"/>
      <c r="AP44" s="534"/>
      <c r="AQ44" s="534"/>
      <c r="AR44" s="534"/>
      <c r="AS44" s="534"/>
      <c r="AT44" s="534"/>
      <c r="AU44" s="534"/>
      <c r="AV44" s="535"/>
    </row>
    <row r="45" spans="1:56" ht="12" customHeight="1" thickTop="1" x14ac:dyDescent="0.3">
      <c r="D45" s="379" t="s">
        <v>195</v>
      </c>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100"/>
      <c r="AX45" s="100"/>
      <c r="AY45" s="100"/>
      <c r="AZ45" s="100"/>
      <c r="BA45" s="100"/>
      <c r="BB45" s="100"/>
      <c r="BC45" s="100"/>
      <c r="BD45" s="100"/>
    </row>
    <row r="46" spans="1:56" ht="12" customHeight="1" x14ac:dyDescent="0.3">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100"/>
      <c r="AX46" s="100"/>
      <c r="AY46" s="100"/>
      <c r="AZ46" s="100"/>
      <c r="BA46" s="100"/>
      <c r="BB46" s="100"/>
      <c r="BC46" s="100"/>
      <c r="BD46" s="100"/>
    </row>
    <row r="47" spans="1:56" ht="12" customHeight="1" thickBot="1" x14ac:dyDescent="0.35">
      <c r="AW47" s="100"/>
      <c r="AX47" s="100"/>
      <c r="AY47" s="100"/>
      <c r="AZ47" s="100"/>
      <c r="BA47" s="100"/>
      <c r="BB47" s="100"/>
      <c r="BC47" s="100"/>
      <c r="BD47" s="100"/>
    </row>
    <row r="48" spans="1:56" ht="12" customHeight="1" x14ac:dyDescent="0.3">
      <c r="C48" s="545"/>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7"/>
    </row>
    <row r="49" spans="3:47" ht="12" customHeight="1" x14ac:dyDescent="0.3">
      <c r="C49" s="548"/>
      <c r="D49" s="549"/>
      <c r="E49" s="549"/>
      <c r="F49" s="549"/>
      <c r="G49" s="549"/>
      <c r="H49" s="549"/>
      <c r="I49" s="549"/>
      <c r="J49" s="549"/>
      <c r="K49" s="549"/>
      <c r="L49" s="549"/>
      <c r="M49" s="549"/>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50"/>
    </row>
    <row r="50" spans="3:47" ht="12" customHeight="1" x14ac:dyDescent="0.3">
      <c r="C50" s="548"/>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50"/>
    </row>
    <row r="51" spans="3:47" ht="12" customHeight="1" x14ac:dyDescent="0.3">
      <c r="C51" s="548"/>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50"/>
    </row>
    <row r="52" spans="3:47" ht="12" customHeight="1" x14ac:dyDescent="0.3">
      <c r="C52" s="548"/>
      <c r="D52" s="549"/>
      <c r="E52" s="549"/>
      <c r="F52" s="549"/>
      <c r="G52" s="549"/>
      <c r="H52" s="549"/>
      <c r="I52" s="549"/>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50"/>
    </row>
    <row r="53" spans="3:47" ht="12" customHeight="1" x14ac:dyDescent="0.3">
      <c r="C53" s="548"/>
      <c r="D53" s="549"/>
      <c r="E53" s="549"/>
      <c r="F53" s="549"/>
      <c r="G53" s="549"/>
      <c r="H53" s="549"/>
      <c r="I53" s="549"/>
      <c r="J53" s="549"/>
      <c r="K53" s="549"/>
      <c r="L53" s="549"/>
      <c r="M53" s="549"/>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549"/>
      <c r="AQ53" s="549"/>
      <c r="AR53" s="549"/>
      <c r="AS53" s="549"/>
      <c r="AT53" s="549"/>
      <c r="AU53" s="550"/>
    </row>
    <row r="54" spans="3:47" ht="12" customHeight="1" x14ac:dyDescent="0.3">
      <c r="C54" s="548"/>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50"/>
    </row>
    <row r="55" spans="3:47" ht="12" customHeight="1" x14ac:dyDescent="0.3">
      <c r="C55" s="548"/>
      <c r="D55" s="549"/>
      <c r="E55" s="549"/>
      <c r="F55" s="549"/>
      <c r="G55" s="549"/>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50"/>
    </row>
    <row r="56" spans="3:47" ht="12" customHeight="1" x14ac:dyDescent="0.3">
      <c r="C56" s="548"/>
      <c r="D56" s="549"/>
      <c r="E56" s="549"/>
      <c r="F56" s="549"/>
      <c r="G56" s="549"/>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50"/>
    </row>
    <row r="57" spans="3:47" ht="12" customHeight="1" x14ac:dyDescent="0.3">
      <c r="C57" s="548"/>
      <c r="D57" s="549"/>
      <c r="E57" s="549"/>
      <c r="F57" s="549"/>
      <c r="G57" s="549"/>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50"/>
    </row>
    <row r="58" spans="3:47" ht="12" customHeight="1" x14ac:dyDescent="0.3">
      <c r="C58" s="548"/>
      <c r="D58" s="549"/>
      <c r="E58" s="549"/>
      <c r="F58" s="549"/>
      <c r="G58" s="549"/>
      <c r="H58" s="549"/>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50"/>
    </row>
    <row r="59" spans="3:47" ht="12" customHeight="1" x14ac:dyDescent="0.3">
      <c r="C59" s="548"/>
      <c r="D59" s="549"/>
      <c r="E59" s="549"/>
      <c r="F59" s="549"/>
      <c r="G59" s="549"/>
      <c r="H59" s="549"/>
      <c r="I59" s="549"/>
      <c r="J59" s="549"/>
      <c r="K59" s="549"/>
      <c r="L59" s="549"/>
      <c r="M59" s="549"/>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50"/>
    </row>
    <row r="60" spans="3:47" ht="12" customHeight="1" x14ac:dyDescent="0.3">
      <c r="C60" s="548"/>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50"/>
    </row>
    <row r="61" spans="3:47" ht="12" customHeight="1" x14ac:dyDescent="0.3">
      <c r="C61" s="548"/>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50"/>
    </row>
    <row r="62" spans="3:47" ht="12" customHeight="1" x14ac:dyDescent="0.3">
      <c r="C62" s="548"/>
      <c r="D62" s="549"/>
      <c r="E62" s="549"/>
      <c r="F62" s="549"/>
      <c r="G62" s="549"/>
      <c r="H62" s="549"/>
      <c r="I62" s="549"/>
      <c r="J62" s="549"/>
      <c r="K62" s="549"/>
      <c r="L62" s="549"/>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50"/>
    </row>
    <row r="63" spans="3:47" ht="12" customHeight="1" x14ac:dyDescent="0.3">
      <c r="C63" s="548"/>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50"/>
    </row>
    <row r="64" spans="3:47" ht="12" customHeight="1" x14ac:dyDescent="0.3">
      <c r="C64" s="548"/>
      <c r="D64" s="549"/>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50"/>
    </row>
    <row r="65" spans="1:48" ht="12" customHeight="1" x14ac:dyDescent="0.3">
      <c r="C65" s="548"/>
      <c r="D65" s="549"/>
      <c r="E65" s="549"/>
      <c r="F65" s="549"/>
      <c r="G65" s="549"/>
      <c r="H65" s="549"/>
      <c r="I65" s="549"/>
      <c r="J65" s="549"/>
      <c r="K65" s="549"/>
      <c r="L65" s="549"/>
      <c r="M65" s="549"/>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50"/>
    </row>
    <row r="66" spans="1:48" ht="12" customHeight="1" x14ac:dyDescent="0.3">
      <c r="C66" s="548"/>
      <c r="D66" s="549"/>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50"/>
    </row>
    <row r="67" spans="1:48" ht="12" customHeight="1" x14ac:dyDescent="0.3">
      <c r="C67" s="548"/>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50"/>
    </row>
    <row r="68" spans="1:48" ht="12" customHeight="1" x14ac:dyDescent="0.3">
      <c r="C68" s="548"/>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50"/>
    </row>
    <row r="69" spans="1:48" ht="12" customHeight="1" x14ac:dyDescent="0.3">
      <c r="C69" s="548"/>
      <c r="D69" s="549"/>
      <c r="E69" s="549"/>
      <c r="F69" s="549"/>
      <c r="G69" s="549"/>
      <c r="H69" s="549"/>
      <c r="I69" s="549"/>
      <c r="J69" s="549"/>
      <c r="K69" s="549"/>
      <c r="L69" s="549"/>
      <c r="M69" s="549"/>
      <c r="N69" s="549"/>
      <c r="O69" s="549"/>
      <c r="P69" s="549"/>
      <c r="Q69" s="549"/>
      <c r="R69" s="549"/>
      <c r="S69" s="549"/>
      <c r="T69" s="549"/>
      <c r="U69" s="549"/>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50"/>
    </row>
    <row r="70" spans="1:48" ht="12" customHeight="1" x14ac:dyDescent="0.3">
      <c r="C70" s="548"/>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50"/>
    </row>
    <row r="71" spans="1:48" ht="12" customHeight="1" x14ac:dyDescent="0.3">
      <c r="C71" s="548"/>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49"/>
      <c r="AB71" s="549"/>
      <c r="AC71" s="549"/>
      <c r="AD71" s="549"/>
      <c r="AE71" s="549"/>
      <c r="AF71" s="549"/>
      <c r="AG71" s="549"/>
      <c r="AH71" s="549"/>
      <c r="AI71" s="549"/>
      <c r="AJ71" s="549"/>
      <c r="AK71" s="549"/>
      <c r="AL71" s="549"/>
      <c r="AM71" s="549"/>
      <c r="AN71" s="549"/>
      <c r="AO71" s="549"/>
      <c r="AP71" s="549"/>
      <c r="AQ71" s="549"/>
      <c r="AR71" s="549"/>
      <c r="AS71" s="549"/>
      <c r="AT71" s="549"/>
      <c r="AU71" s="550"/>
    </row>
    <row r="72" spans="1:48" ht="12" customHeight="1" x14ac:dyDescent="0.3">
      <c r="C72" s="548"/>
      <c r="D72" s="549"/>
      <c r="E72" s="549"/>
      <c r="F72" s="549"/>
      <c r="G72" s="549"/>
      <c r="H72" s="549"/>
      <c r="I72" s="549"/>
      <c r="J72" s="549"/>
      <c r="K72" s="549"/>
      <c r="L72" s="549"/>
      <c r="M72" s="549"/>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50"/>
    </row>
    <row r="73" spans="1:48" ht="12" customHeight="1" x14ac:dyDescent="0.3">
      <c r="C73" s="548"/>
      <c r="D73" s="549"/>
      <c r="E73" s="549"/>
      <c r="F73" s="549"/>
      <c r="G73" s="549"/>
      <c r="H73" s="549"/>
      <c r="I73" s="549"/>
      <c r="J73" s="549"/>
      <c r="K73" s="549"/>
      <c r="L73" s="549"/>
      <c r="M73" s="549"/>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50"/>
    </row>
    <row r="74" spans="1:48" ht="12" customHeight="1" x14ac:dyDescent="0.3">
      <c r="C74" s="548"/>
      <c r="D74" s="549"/>
      <c r="E74" s="549"/>
      <c r="F74" s="549"/>
      <c r="G74" s="549"/>
      <c r="H74" s="549"/>
      <c r="I74" s="549"/>
      <c r="J74" s="549"/>
      <c r="K74" s="549"/>
      <c r="L74" s="549"/>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50"/>
    </row>
    <row r="75" spans="1:48" ht="12" customHeight="1" x14ac:dyDescent="0.3">
      <c r="C75" s="548"/>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50"/>
    </row>
    <row r="76" spans="1:48" ht="12" customHeight="1" x14ac:dyDescent="0.3">
      <c r="C76" s="548"/>
      <c r="D76" s="549"/>
      <c r="E76" s="549"/>
      <c r="F76" s="549"/>
      <c r="G76" s="549"/>
      <c r="H76" s="549"/>
      <c r="I76" s="549"/>
      <c r="J76" s="549"/>
      <c r="K76" s="549"/>
      <c r="L76" s="549"/>
      <c r="M76" s="549"/>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50"/>
    </row>
    <row r="77" spans="1:48" ht="12" customHeight="1" x14ac:dyDescent="0.3">
      <c r="C77" s="548"/>
      <c r="D77" s="549"/>
      <c r="E77" s="549"/>
      <c r="F77" s="549"/>
      <c r="G77" s="549"/>
      <c r="H77" s="549"/>
      <c r="I77" s="549"/>
      <c r="J77" s="549"/>
      <c r="K77" s="549"/>
      <c r="L77" s="549"/>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50"/>
    </row>
    <row r="78" spans="1:48" ht="12" customHeight="1" x14ac:dyDescent="0.3">
      <c r="C78" s="548"/>
      <c r="D78" s="549"/>
      <c r="E78" s="549"/>
      <c r="F78" s="549"/>
      <c r="G78" s="549"/>
      <c r="H78" s="549"/>
      <c r="I78" s="549"/>
      <c r="J78" s="549"/>
      <c r="K78" s="549"/>
      <c r="L78" s="549"/>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50"/>
    </row>
    <row r="79" spans="1:48" ht="12" customHeight="1" thickBot="1" x14ac:dyDescent="0.35">
      <c r="C79" s="551"/>
      <c r="D79" s="552"/>
      <c r="E79" s="552"/>
      <c r="F79" s="552"/>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c r="AD79" s="552"/>
      <c r="AE79" s="552"/>
      <c r="AF79" s="552"/>
      <c r="AG79" s="552"/>
      <c r="AH79" s="552"/>
      <c r="AI79" s="552"/>
      <c r="AJ79" s="552"/>
      <c r="AK79" s="552"/>
      <c r="AL79" s="552"/>
      <c r="AM79" s="552"/>
      <c r="AN79" s="552"/>
      <c r="AO79" s="552"/>
      <c r="AP79" s="552"/>
      <c r="AQ79" s="552"/>
      <c r="AR79" s="552"/>
      <c r="AS79" s="552"/>
      <c r="AT79" s="552"/>
      <c r="AU79" s="553"/>
    </row>
    <row r="80" spans="1:48" ht="12" customHeight="1" x14ac:dyDescent="0.3">
      <c r="A80" s="396" t="s">
        <v>196</v>
      </c>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row>
    <row r="82" spans="1:48" ht="12" customHeight="1" x14ac:dyDescent="0.3">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425" t="s">
        <v>237</v>
      </c>
      <c r="AO82" s="425"/>
      <c r="AP82" s="425"/>
      <c r="AQ82" s="425"/>
      <c r="AR82" s="97"/>
      <c r="AS82" s="425" t="s">
        <v>4186</v>
      </c>
      <c r="AT82" s="425"/>
      <c r="AU82" s="425"/>
      <c r="AV82" s="425"/>
    </row>
    <row r="83" spans="1:48" ht="12" customHeight="1" x14ac:dyDescent="0.3">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425"/>
      <c r="AO83" s="425"/>
      <c r="AP83" s="425"/>
      <c r="AQ83" s="425"/>
      <c r="AR83" s="97"/>
      <c r="AS83" s="425"/>
      <c r="AT83" s="425"/>
      <c r="AU83" s="425"/>
      <c r="AV83" s="425"/>
    </row>
    <row r="84" spans="1:48" ht="12" customHeight="1" x14ac:dyDescent="0.3">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row>
    <row r="85" spans="1:48" ht="12" customHeight="1" x14ac:dyDescent="0.3">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row>
    <row r="86" spans="1:48" ht="12" customHeight="1" x14ac:dyDescent="0.3">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row>
    <row r="87" spans="1:48" ht="12" customHeight="1" x14ac:dyDescent="0.3">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row>
    <row r="88" spans="1:48" ht="12" customHeight="1" x14ac:dyDescent="0.3">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row>
    <row r="89" spans="1:48" ht="12" customHeight="1" x14ac:dyDescent="0.3">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row>
    <row r="90" spans="1:48" ht="12" customHeight="1" x14ac:dyDescent="0.3">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row>
    <row r="91" spans="1:48" ht="12" customHeight="1" x14ac:dyDescent="0.3">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row>
    <row r="92" spans="1:48" ht="12" customHeight="1" x14ac:dyDescent="0.3">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row>
    <row r="93" spans="1:48" ht="12" customHeight="1" x14ac:dyDescent="0.3">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row>
    <row r="94" spans="1:48" ht="12" customHeight="1" x14ac:dyDescent="0.3">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row>
    <row r="95" spans="1:48" ht="12" customHeight="1" x14ac:dyDescent="0.3">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row>
    <row r="96" spans="1:48" ht="12" customHeight="1" x14ac:dyDescent="0.3">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row>
    <row r="97" spans="1:48" ht="12" customHeight="1" x14ac:dyDescent="0.3">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row>
    <row r="98" spans="1:48" ht="12" customHeight="1" x14ac:dyDescent="0.3">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row>
    <row r="99" spans="1:48" ht="12" customHeight="1" x14ac:dyDescent="0.3">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row>
    <row r="100" spans="1:48" ht="12" customHeight="1" x14ac:dyDescent="0.3">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row>
    <row r="101" spans="1:48" ht="12" customHeight="1" x14ac:dyDescent="0.3">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row>
    <row r="102" spans="1:48" ht="12" customHeight="1" x14ac:dyDescent="0.3">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row>
    <row r="103" spans="1:48" ht="12" customHeight="1" x14ac:dyDescent="0.3">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row>
    <row r="104" spans="1:48" ht="12" customHeight="1" x14ac:dyDescent="0.3">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row>
    <row r="105" spans="1:48" ht="12" customHeight="1" x14ac:dyDescent="0.3">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row>
    <row r="106" spans="1:48" ht="12" customHeight="1" x14ac:dyDescent="0.3">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row>
    <row r="107" spans="1:48" ht="12" customHeight="1" x14ac:dyDescent="0.3">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row>
    <row r="108" spans="1:48" ht="12" customHeight="1" x14ac:dyDescent="0.3">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row>
    <row r="109" spans="1:48" ht="12" customHeight="1" x14ac:dyDescent="0.3">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row>
    <row r="110" spans="1:48" ht="12" customHeight="1" x14ac:dyDescent="0.3">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row>
    <row r="111" spans="1:48" ht="12" customHeight="1" x14ac:dyDescent="0.3">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row>
    <row r="112" spans="1:48" ht="12" customHeight="1" x14ac:dyDescent="0.3">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row>
    <row r="113" spans="1:48" ht="12" customHeight="1" x14ac:dyDescent="0.3">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row>
    <row r="114" spans="1:48" ht="12" customHeight="1" x14ac:dyDescent="0.3">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row>
    <row r="115" spans="1:48" ht="12" customHeight="1" x14ac:dyDescent="0.3">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row>
    <row r="116" spans="1:48" ht="12" customHeight="1" x14ac:dyDescent="0.3">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row>
    <row r="117" spans="1:48" ht="12" customHeight="1" x14ac:dyDescent="0.3">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row>
    <row r="118" spans="1:48" ht="12" customHeight="1" x14ac:dyDescent="0.3">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row>
    <row r="119" spans="1:48" ht="12" customHeight="1" x14ac:dyDescent="0.3">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row>
    <row r="120" spans="1:48" ht="12" customHeight="1" x14ac:dyDescent="0.3">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row>
    <row r="121" spans="1:48" ht="12" customHeight="1" x14ac:dyDescent="0.3">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row>
    <row r="122" spans="1:48" ht="12" customHeight="1" x14ac:dyDescent="0.3">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row>
    <row r="123" spans="1:48" ht="12" customHeight="1" x14ac:dyDescent="0.3">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row>
    <row r="124" spans="1:48" ht="12" customHeight="1" x14ac:dyDescent="0.3">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row>
    <row r="125" spans="1:48" ht="12" customHeight="1" x14ac:dyDescent="0.3">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row>
    <row r="126" spans="1:48" ht="12" customHeight="1" x14ac:dyDescent="0.3">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row>
    <row r="127" spans="1:48" ht="12" customHeight="1" x14ac:dyDescent="0.3">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row>
    <row r="128" spans="1:48" ht="12" customHeight="1" x14ac:dyDescent="0.3">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row>
    <row r="129" spans="1:48" ht="12" customHeight="1" x14ac:dyDescent="0.3">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row>
    <row r="130" spans="1:48" ht="12" customHeight="1" x14ac:dyDescent="0.3">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row>
    <row r="131" spans="1:48" ht="12" customHeight="1" x14ac:dyDescent="0.3">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row>
    <row r="132" spans="1:48" ht="12" customHeight="1" x14ac:dyDescent="0.3">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row>
    <row r="133" spans="1:48" ht="12" customHeight="1" x14ac:dyDescent="0.3">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row>
    <row r="134" spans="1:48" ht="12" customHeight="1" x14ac:dyDescent="0.3">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row>
    <row r="135" spans="1:48" ht="12" customHeight="1" x14ac:dyDescent="0.3">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row>
    <row r="136" spans="1:48" ht="12" customHeight="1" x14ac:dyDescent="0.3">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row>
    <row r="137" spans="1:48" ht="12" customHeight="1" x14ac:dyDescent="0.3">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row>
    <row r="138" spans="1:48" ht="12" customHeight="1" x14ac:dyDescent="0.3">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row>
    <row r="139" spans="1:48" ht="12" customHeight="1" x14ac:dyDescent="0.3">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row>
    <row r="140" spans="1:48" ht="12" customHeight="1" x14ac:dyDescent="0.3">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row>
    <row r="141" spans="1:48" ht="12" customHeight="1" x14ac:dyDescent="0.3">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row>
    <row r="142" spans="1:48" ht="12" customHeight="1" x14ac:dyDescent="0.3">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row>
    <row r="143" spans="1:48" ht="12" customHeight="1" x14ac:dyDescent="0.3">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row>
    <row r="144" spans="1:48" ht="12" customHeight="1" x14ac:dyDescent="0.3">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row>
    <row r="145" spans="1:48" ht="12" customHeight="1" x14ac:dyDescent="0.3">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row>
    <row r="146" spans="1:48" ht="12" customHeight="1" x14ac:dyDescent="0.3">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row>
    <row r="147" spans="1:48" ht="12" customHeight="1" x14ac:dyDescent="0.3">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row>
    <row r="148" spans="1:48" ht="12" customHeight="1" x14ac:dyDescent="0.3">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row>
    <row r="149" spans="1:48" ht="12" customHeight="1" x14ac:dyDescent="0.3">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row>
    <row r="150" spans="1:48" ht="12" customHeight="1" x14ac:dyDescent="0.3">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row>
    <row r="151" spans="1:48" ht="12" customHeight="1" x14ac:dyDescent="0.3">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row>
    <row r="152" spans="1:48" ht="12" customHeight="1" x14ac:dyDescent="0.3">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row>
    <row r="153" spans="1:48" ht="12" customHeight="1" x14ac:dyDescent="0.3">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row>
    <row r="154" spans="1:48" ht="12" customHeight="1" x14ac:dyDescent="0.3">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row>
    <row r="155" spans="1:48" ht="12" customHeight="1" x14ac:dyDescent="0.3">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row>
    <row r="156" spans="1:48" ht="12" customHeight="1" x14ac:dyDescent="0.3">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row>
    <row r="157" spans="1:48" ht="12" customHeight="1" x14ac:dyDescent="0.3">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row>
    <row r="158" spans="1:48" ht="12" customHeight="1" x14ac:dyDescent="0.3">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row>
    <row r="159" spans="1:48" ht="12" customHeight="1" x14ac:dyDescent="0.3">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row>
    <row r="160" spans="1:48" ht="12" customHeight="1" x14ac:dyDescent="0.3">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row>
    <row r="161" spans="1:48" ht="12" customHeight="1" x14ac:dyDescent="0.3">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row>
    <row r="162" spans="1:48" ht="12" customHeight="1" x14ac:dyDescent="0.3">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row>
    <row r="163" spans="1:48" ht="12" customHeight="1" x14ac:dyDescent="0.3">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row>
    <row r="164" spans="1:48" ht="12" customHeight="1" x14ac:dyDescent="0.3">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row>
    <row r="165" spans="1:48" ht="12" customHeight="1" x14ac:dyDescent="0.3">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row>
    <row r="166" spans="1:48" ht="12" customHeight="1" x14ac:dyDescent="0.3">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row>
    <row r="167" spans="1:48" ht="12" customHeight="1" x14ac:dyDescent="0.3">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row>
    <row r="168" spans="1:48" ht="12" customHeight="1" x14ac:dyDescent="0.3">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row>
    <row r="169" spans="1:48" ht="12" customHeight="1" x14ac:dyDescent="0.3">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row>
    <row r="170" spans="1:48" ht="12" customHeight="1" x14ac:dyDescent="0.3">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row>
    <row r="171" spans="1:48" ht="12" customHeight="1" x14ac:dyDescent="0.3">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row>
    <row r="172" spans="1:48" ht="12" customHeight="1" x14ac:dyDescent="0.3">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row>
    <row r="173" spans="1:48" ht="12" customHeight="1" x14ac:dyDescent="0.3">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row>
    <row r="174" spans="1:48" ht="12" customHeight="1" x14ac:dyDescent="0.3">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row>
    <row r="175" spans="1:48" ht="12" customHeight="1" x14ac:dyDescent="0.3">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row>
    <row r="176" spans="1:48" ht="12" customHeight="1" x14ac:dyDescent="0.3">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row>
    <row r="177" spans="1:48" ht="12" customHeight="1" x14ac:dyDescent="0.3">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row>
    <row r="178" spans="1:48" ht="12" customHeight="1" x14ac:dyDescent="0.3">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row>
    <row r="179" spans="1:48" ht="12" customHeight="1" x14ac:dyDescent="0.3">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row>
    <row r="180" spans="1:48" ht="12" customHeight="1" x14ac:dyDescent="0.3">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row>
    <row r="181" spans="1:48" ht="12" customHeight="1" x14ac:dyDescent="0.3">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row>
    <row r="182" spans="1:48" ht="12" customHeight="1" x14ac:dyDescent="0.3">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row>
    <row r="183" spans="1:48" ht="12" customHeight="1" x14ac:dyDescent="0.3">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row>
    <row r="184" spans="1:48" ht="12" customHeight="1" x14ac:dyDescent="0.3">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row>
    <row r="185" spans="1:48" ht="12" customHeight="1" x14ac:dyDescent="0.3">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row>
    <row r="186" spans="1:48" ht="12" customHeight="1" x14ac:dyDescent="0.3">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row>
    <row r="187" spans="1:48" ht="12" customHeight="1" x14ac:dyDescent="0.3">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row>
    <row r="188" spans="1:48" ht="12" customHeight="1" x14ac:dyDescent="0.3">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row>
    <row r="189" spans="1:48" ht="12" customHeight="1" x14ac:dyDescent="0.3">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row>
    <row r="190" spans="1:48" ht="12" customHeight="1" x14ac:dyDescent="0.3">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row>
    <row r="191" spans="1:48" ht="12" customHeight="1" x14ac:dyDescent="0.3">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row>
    <row r="192" spans="1:48" ht="12" customHeight="1" x14ac:dyDescent="0.3">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row>
    <row r="193" spans="1:48" ht="12" customHeight="1" x14ac:dyDescent="0.3">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row>
    <row r="194" spans="1:48" ht="12" customHeight="1" x14ac:dyDescent="0.3">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row>
    <row r="195" spans="1:48" ht="12" customHeight="1" x14ac:dyDescent="0.3">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row>
    <row r="196" spans="1:48" ht="12" customHeight="1" x14ac:dyDescent="0.3">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row>
    <row r="197" spans="1:48" ht="12" customHeight="1" x14ac:dyDescent="0.3">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row>
    <row r="198" spans="1:48" ht="12" customHeight="1" x14ac:dyDescent="0.3">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row>
    <row r="199" spans="1:48" ht="12" customHeight="1" x14ac:dyDescent="0.3">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row>
    <row r="200" spans="1:48" ht="12" customHeight="1" x14ac:dyDescent="0.3">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row>
  </sheetData>
  <sheetProtection sheet="1" objects="1" scenarios="1"/>
  <mergeCells count="16">
    <mergeCell ref="AN82:AQ83"/>
    <mergeCell ref="AS82:AV83"/>
    <mergeCell ref="A1:C3"/>
    <mergeCell ref="D1:AM3"/>
    <mergeCell ref="AN1:AV3"/>
    <mergeCell ref="A5:AV7"/>
    <mergeCell ref="B8:AU12"/>
    <mergeCell ref="A80:AV80"/>
    <mergeCell ref="C48:AU79"/>
    <mergeCell ref="D14:AT15"/>
    <mergeCell ref="A40:AV40"/>
    <mergeCell ref="C17:AU39"/>
    <mergeCell ref="A42:C44"/>
    <mergeCell ref="D42:AM44"/>
    <mergeCell ref="AN42:AV44"/>
    <mergeCell ref="D45:AV46"/>
  </mergeCells>
  <conditionalFormatting sqref="C17:AU39">
    <cfRule type="cellIs" dxfId="201" priority="4" operator="equal">
      <formula>0</formula>
    </cfRule>
  </conditionalFormatting>
  <conditionalFormatting sqref="C48">
    <cfRule type="cellIs" dxfId="200" priority="3" operator="equal">
      <formula>0</formula>
    </cfRule>
  </conditionalFormatting>
  <conditionalFormatting sqref="B8">
    <cfRule type="cellIs" dxfId="199" priority="1" operator="equal">
      <formula>0</formula>
    </cfRule>
  </conditionalFormatting>
  <hyperlinks>
    <hyperlink ref="AS82:AV83" location="Couverture_territoriale!A1" display="Couverture territoriale"/>
    <hyperlink ref="AN82:AQ83" location="Thématiques!Zone_d_impression" tooltip="Thématiques" display="précédent"/>
  </hyperlink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35"/>
  <sheetViews>
    <sheetView showGridLines="0" showRowColHeaders="0" topLeftCell="B1" workbookViewId="0">
      <pane ySplit="2" topLeftCell="A3" activePane="bottomLeft" state="frozen"/>
      <selection pane="bottomLeft" activeCell="B1" sqref="B1:F1"/>
    </sheetView>
  </sheetViews>
  <sheetFormatPr baseColWidth="10" defaultRowHeight="14.4" x14ac:dyDescent="0.3"/>
  <cols>
    <col min="1" max="1" width="20.44140625" hidden="1" customWidth="1"/>
    <col min="2" max="2" width="29.33203125" bestFit="1" customWidth="1"/>
    <col min="3" max="3" width="11.44140625" style="127"/>
    <col min="4" max="4" width="22" bestFit="1" customWidth="1"/>
    <col min="5" max="5" width="55.109375" bestFit="1" customWidth="1"/>
    <col min="6" max="6" width="20.33203125" bestFit="1" customWidth="1"/>
    <col min="7" max="7" width="11.44140625" style="158"/>
    <col min="8" max="8" width="6.88671875" customWidth="1"/>
    <col min="9" max="9" width="11" hidden="1" customWidth="1"/>
    <col min="10" max="10" width="9.5546875" hidden="1" customWidth="1"/>
    <col min="11" max="11" width="16.109375" hidden="1" customWidth="1"/>
    <col min="12" max="12" width="21.109375" hidden="1" customWidth="1"/>
    <col min="13" max="13" width="15.77734375" hidden="1" customWidth="1"/>
    <col min="14" max="14" width="17" hidden="1" customWidth="1"/>
    <col min="15" max="15" width="12.5546875" style="219" customWidth="1"/>
    <col min="16" max="16" width="15" customWidth="1"/>
    <col min="17" max="17" width="19.5546875" customWidth="1"/>
    <col min="18" max="18" width="22.33203125" customWidth="1"/>
    <col min="19" max="19" width="16.88671875" customWidth="1"/>
  </cols>
  <sheetData>
    <row r="1" spans="1:16" s="78" customFormat="1" ht="39.75" customHeight="1" x14ac:dyDescent="0.3">
      <c r="B1" s="562" t="s">
        <v>800</v>
      </c>
      <c r="C1" s="563"/>
      <c r="D1" s="563"/>
      <c r="E1" s="563"/>
      <c r="F1" s="563"/>
      <c r="G1" s="159" t="s">
        <v>258</v>
      </c>
      <c r="H1" s="159" t="s">
        <v>4186</v>
      </c>
      <c r="I1"/>
      <c r="J1"/>
      <c r="K1"/>
      <c r="L1"/>
      <c r="M1" s="157">
        <v>3.8</v>
      </c>
      <c r="O1" s="222"/>
      <c r="P1" s="221">
        <v>1</v>
      </c>
    </row>
    <row r="2" spans="1:16" ht="25.5" customHeight="1" x14ac:dyDescent="0.45">
      <c r="A2" s="130" t="s">
        <v>275</v>
      </c>
      <c r="B2" s="131" t="s">
        <v>276</v>
      </c>
      <c r="C2" s="131" t="s">
        <v>799</v>
      </c>
      <c r="D2" s="131" t="s">
        <v>809</v>
      </c>
      <c r="E2" s="131" t="s">
        <v>277</v>
      </c>
      <c r="F2" s="131" t="s">
        <v>860</v>
      </c>
      <c r="G2" s="218">
        <f>SUM(G3:G255)</f>
        <v>47</v>
      </c>
      <c r="I2" s="156" t="s">
        <v>177</v>
      </c>
      <c r="J2" s="156" t="s">
        <v>861</v>
      </c>
      <c r="K2" s="156" t="s">
        <v>862</v>
      </c>
      <c r="L2" s="156" t="s">
        <v>863</v>
      </c>
      <c r="M2" s="156" t="s">
        <v>4144</v>
      </c>
      <c r="N2" s="156" t="s">
        <v>4143</v>
      </c>
      <c r="P2" s="134">
        <v>2</v>
      </c>
    </row>
    <row r="3" spans="1:16" ht="18.75" customHeight="1" x14ac:dyDescent="0.4">
      <c r="A3" s="110" t="s">
        <v>278</v>
      </c>
      <c r="B3" s="111" t="s">
        <v>279</v>
      </c>
      <c r="C3" s="133"/>
      <c r="D3" s="111" t="s">
        <v>813</v>
      </c>
      <c r="E3" s="111" t="s">
        <v>281</v>
      </c>
      <c r="F3" s="111" t="str">
        <f>VLOOKUP(A3,K:N,4,FALSE)</f>
        <v/>
      </c>
      <c r="G3" s="217">
        <f>IF(F3="fragiles",1,0)</f>
        <v>0</v>
      </c>
      <c r="I3" s="155" t="s">
        <v>864</v>
      </c>
      <c r="J3" s="155" t="s">
        <v>865</v>
      </c>
      <c r="K3" s="155" t="s">
        <v>866</v>
      </c>
      <c r="L3" s="155">
        <v>2.6</v>
      </c>
      <c r="M3">
        <f>L3+0</f>
        <v>2.6</v>
      </c>
      <c r="N3" t="str">
        <f>IF(M3&gt;$M$1,"FRAGILES","")</f>
        <v/>
      </c>
    </row>
    <row r="4" spans="1:16" ht="18.75" customHeight="1" x14ac:dyDescent="0.4">
      <c r="A4" s="112" t="s">
        <v>282</v>
      </c>
      <c r="B4" s="111" t="s">
        <v>283</v>
      </c>
      <c r="C4" s="133"/>
      <c r="D4" s="111" t="s">
        <v>813</v>
      </c>
      <c r="E4" s="111" t="s">
        <v>284</v>
      </c>
      <c r="F4" s="111" t="str">
        <f t="shared" ref="F4:F67" si="0">VLOOKUP(A4,K:N,4,FALSE)</f>
        <v/>
      </c>
      <c r="G4" s="217">
        <f>IF(F4="fragiles",1,0)</f>
        <v>0</v>
      </c>
      <c r="I4" s="155" t="s">
        <v>867</v>
      </c>
      <c r="J4" s="155" t="s">
        <v>868</v>
      </c>
      <c r="K4" s="155" t="s">
        <v>278</v>
      </c>
      <c r="L4" s="155">
        <v>3.32</v>
      </c>
      <c r="M4">
        <f t="shared" ref="M4:M67" si="1">L4+0</f>
        <v>3.32</v>
      </c>
      <c r="N4" t="str">
        <f t="shared" ref="N4:N67" si="2">IF(M4&gt;$M$1,"FRAGILES","")</f>
        <v/>
      </c>
    </row>
    <row r="5" spans="1:16" ht="18.75" customHeight="1" x14ac:dyDescent="0.4">
      <c r="A5" s="112" t="s">
        <v>285</v>
      </c>
      <c r="B5" s="111" t="s">
        <v>286</v>
      </c>
      <c r="C5" s="133"/>
      <c r="D5" s="111" t="s">
        <v>811</v>
      </c>
      <c r="E5" s="111" t="s">
        <v>287</v>
      </c>
      <c r="F5" s="111" t="str">
        <f t="shared" si="0"/>
        <v/>
      </c>
      <c r="G5" s="217">
        <f t="shared" ref="G5:G67" si="3">IF(F5="fragiles",1,0)</f>
        <v>0</v>
      </c>
      <c r="I5" s="155" t="s">
        <v>869</v>
      </c>
      <c r="J5" s="155" t="s">
        <v>870</v>
      </c>
      <c r="K5" s="155" t="s">
        <v>871</v>
      </c>
      <c r="L5" s="155">
        <v>3.79</v>
      </c>
      <c r="M5">
        <f t="shared" si="1"/>
        <v>3.79</v>
      </c>
      <c r="N5" t="str">
        <f t="shared" si="2"/>
        <v/>
      </c>
    </row>
    <row r="6" spans="1:16" ht="18.75" customHeight="1" x14ac:dyDescent="0.4">
      <c r="A6" s="112" t="s">
        <v>288</v>
      </c>
      <c r="B6" s="111" t="s">
        <v>289</v>
      </c>
      <c r="C6" s="133"/>
      <c r="D6" s="111" t="s">
        <v>813</v>
      </c>
      <c r="E6" s="111" t="s">
        <v>284</v>
      </c>
      <c r="F6" s="111" t="str">
        <f t="shared" si="0"/>
        <v/>
      </c>
      <c r="G6" s="217">
        <f t="shared" si="3"/>
        <v>0</v>
      </c>
      <c r="I6" s="155" t="s">
        <v>872</v>
      </c>
      <c r="J6" s="155" t="s">
        <v>873</v>
      </c>
      <c r="K6" s="155" t="s">
        <v>874</v>
      </c>
      <c r="L6" s="155">
        <v>2.83</v>
      </c>
      <c r="M6">
        <f t="shared" si="1"/>
        <v>2.83</v>
      </c>
      <c r="N6" t="str">
        <f t="shared" si="2"/>
        <v/>
      </c>
    </row>
    <row r="7" spans="1:16" ht="18.75" customHeight="1" x14ac:dyDescent="0.4">
      <c r="A7" s="112" t="s">
        <v>290</v>
      </c>
      <c r="B7" s="111" t="s">
        <v>291</v>
      </c>
      <c r="C7" s="133"/>
      <c r="D7" s="111" t="s">
        <v>811</v>
      </c>
      <c r="E7" s="111" t="s">
        <v>287</v>
      </c>
      <c r="F7" s="111" t="str">
        <f t="shared" si="0"/>
        <v/>
      </c>
      <c r="G7" s="217">
        <f t="shared" si="3"/>
        <v>0</v>
      </c>
      <c r="I7" s="155" t="s">
        <v>875</v>
      </c>
      <c r="J7" s="155" t="s">
        <v>876</v>
      </c>
      <c r="K7" s="155" t="s">
        <v>282</v>
      </c>
      <c r="L7" s="155">
        <v>2.83</v>
      </c>
      <c r="M7">
        <f t="shared" si="1"/>
        <v>2.83</v>
      </c>
      <c r="N7" t="str">
        <f t="shared" si="2"/>
        <v/>
      </c>
    </row>
    <row r="8" spans="1:16" ht="18.75" customHeight="1" x14ac:dyDescent="0.4">
      <c r="A8" s="112" t="s">
        <v>292</v>
      </c>
      <c r="B8" s="111" t="s">
        <v>293</v>
      </c>
      <c r="C8" s="133"/>
      <c r="D8" s="111" t="s">
        <v>814</v>
      </c>
      <c r="E8" s="111" t="s">
        <v>295</v>
      </c>
      <c r="F8" s="111" t="str">
        <f t="shared" si="0"/>
        <v/>
      </c>
      <c r="G8" s="217">
        <f t="shared" si="3"/>
        <v>0</v>
      </c>
      <c r="I8" s="155" t="s">
        <v>877</v>
      </c>
      <c r="J8" s="155" t="s">
        <v>878</v>
      </c>
      <c r="K8" s="155" t="s">
        <v>879</v>
      </c>
      <c r="L8" s="155">
        <v>2.89</v>
      </c>
      <c r="M8">
        <f t="shared" si="1"/>
        <v>2.89</v>
      </c>
      <c r="N8" t="str">
        <f t="shared" si="2"/>
        <v/>
      </c>
    </row>
    <row r="9" spans="1:16" ht="18.75" customHeight="1" x14ac:dyDescent="0.4">
      <c r="A9" s="112" t="s">
        <v>296</v>
      </c>
      <c r="B9" s="111" t="s">
        <v>297</v>
      </c>
      <c r="C9" s="133"/>
      <c r="D9" s="111" t="s">
        <v>810</v>
      </c>
      <c r="E9" s="111" t="s">
        <v>298</v>
      </c>
      <c r="F9" s="111" t="str">
        <f t="shared" si="0"/>
        <v/>
      </c>
      <c r="G9" s="217">
        <f t="shared" si="3"/>
        <v>0</v>
      </c>
      <c r="I9" s="155" t="s">
        <v>880</v>
      </c>
      <c r="J9" s="155" t="s">
        <v>881</v>
      </c>
      <c r="K9" s="155" t="s">
        <v>882</v>
      </c>
      <c r="L9" s="155">
        <v>3.05</v>
      </c>
      <c r="M9">
        <f t="shared" si="1"/>
        <v>3.05</v>
      </c>
      <c r="N9" t="str">
        <f t="shared" si="2"/>
        <v/>
      </c>
    </row>
    <row r="10" spans="1:16" ht="18.75" customHeight="1" x14ac:dyDescent="0.4">
      <c r="A10" s="112" t="s">
        <v>299</v>
      </c>
      <c r="B10" s="111" t="s">
        <v>300</v>
      </c>
      <c r="C10" s="133"/>
      <c r="D10" s="113" t="s">
        <v>811</v>
      </c>
      <c r="E10" s="113" t="s">
        <v>287</v>
      </c>
      <c r="F10" s="111" t="str">
        <f t="shared" si="0"/>
        <v/>
      </c>
      <c r="G10" s="217">
        <f t="shared" si="3"/>
        <v>0</v>
      </c>
      <c r="I10" s="155" t="s">
        <v>883</v>
      </c>
      <c r="J10" s="155" t="s">
        <v>884</v>
      </c>
      <c r="K10" s="155" t="s">
        <v>885</v>
      </c>
      <c r="L10" s="155">
        <v>3.98</v>
      </c>
      <c r="M10">
        <f t="shared" si="1"/>
        <v>3.98</v>
      </c>
      <c r="N10" t="str">
        <f t="shared" si="2"/>
        <v>FRAGILES</v>
      </c>
    </row>
    <row r="11" spans="1:16" ht="18.75" customHeight="1" x14ac:dyDescent="0.4">
      <c r="A11" s="112" t="s">
        <v>301</v>
      </c>
      <c r="B11" s="111" t="s">
        <v>302</v>
      </c>
      <c r="C11" s="133"/>
      <c r="D11" s="113" t="s">
        <v>810</v>
      </c>
      <c r="E11" s="113" t="s">
        <v>303</v>
      </c>
      <c r="F11" s="111" t="str">
        <f t="shared" si="0"/>
        <v/>
      </c>
      <c r="G11" s="217">
        <f t="shared" si="3"/>
        <v>0</v>
      </c>
      <c r="I11" s="155" t="s">
        <v>886</v>
      </c>
      <c r="J11" s="155" t="s">
        <v>887</v>
      </c>
      <c r="K11" s="155" t="s">
        <v>888</v>
      </c>
      <c r="L11" s="155">
        <v>2.12</v>
      </c>
      <c r="M11">
        <f t="shared" si="1"/>
        <v>2.12</v>
      </c>
      <c r="N11" t="str">
        <f t="shared" si="2"/>
        <v/>
      </c>
    </row>
    <row r="12" spans="1:16" ht="18.75" customHeight="1" x14ac:dyDescent="0.4">
      <c r="A12" s="112" t="s">
        <v>304</v>
      </c>
      <c r="B12" s="111" t="s">
        <v>305</v>
      </c>
      <c r="C12" s="133"/>
      <c r="D12" s="113" t="s">
        <v>815</v>
      </c>
      <c r="E12" s="113" t="s">
        <v>307</v>
      </c>
      <c r="F12" s="111" t="str">
        <f t="shared" si="0"/>
        <v>FRAGILES</v>
      </c>
      <c r="G12" s="217">
        <f t="shared" si="3"/>
        <v>1</v>
      </c>
      <c r="I12" s="155" t="s">
        <v>889</v>
      </c>
      <c r="J12" s="155" t="s">
        <v>890</v>
      </c>
      <c r="K12" s="155" t="s">
        <v>891</v>
      </c>
      <c r="L12" s="155">
        <v>3.35</v>
      </c>
      <c r="M12">
        <f t="shared" si="1"/>
        <v>3.35</v>
      </c>
      <c r="N12" t="str">
        <f t="shared" si="2"/>
        <v/>
      </c>
    </row>
    <row r="13" spans="1:16" ht="18.75" customHeight="1" x14ac:dyDescent="0.4">
      <c r="A13" s="112" t="s">
        <v>308</v>
      </c>
      <c r="B13" s="111" t="s">
        <v>309</v>
      </c>
      <c r="C13" s="133"/>
      <c r="D13" s="113" t="s">
        <v>813</v>
      </c>
      <c r="E13" s="113" t="s">
        <v>281</v>
      </c>
      <c r="F13" s="111" t="str">
        <f t="shared" si="0"/>
        <v/>
      </c>
      <c r="G13" s="217">
        <f t="shared" si="3"/>
        <v>0</v>
      </c>
      <c r="I13" s="155" t="s">
        <v>892</v>
      </c>
      <c r="J13" s="155" t="s">
        <v>893</v>
      </c>
      <c r="K13" s="155" t="s">
        <v>894</v>
      </c>
      <c r="L13" s="155">
        <v>3.52</v>
      </c>
      <c r="M13">
        <f t="shared" si="1"/>
        <v>3.52</v>
      </c>
      <c r="N13" t="str">
        <f t="shared" si="2"/>
        <v/>
      </c>
    </row>
    <row r="14" spans="1:16" ht="18.75" customHeight="1" x14ac:dyDescent="0.4">
      <c r="A14" s="112" t="s">
        <v>310</v>
      </c>
      <c r="B14" s="111" t="s">
        <v>311</v>
      </c>
      <c r="C14" s="133"/>
      <c r="D14" s="113" t="s">
        <v>814</v>
      </c>
      <c r="E14" s="113" t="s">
        <v>295</v>
      </c>
      <c r="F14" s="111" t="str">
        <f t="shared" si="0"/>
        <v/>
      </c>
      <c r="G14" s="217">
        <f t="shared" si="3"/>
        <v>0</v>
      </c>
      <c r="I14" s="155" t="s">
        <v>895</v>
      </c>
      <c r="J14" s="155" t="s">
        <v>896</v>
      </c>
      <c r="K14" s="155" t="s">
        <v>285</v>
      </c>
      <c r="L14" s="155">
        <v>2.71</v>
      </c>
      <c r="M14">
        <f t="shared" si="1"/>
        <v>2.71</v>
      </c>
      <c r="N14" t="str">
        <f t="shared" si="2"/>
        <v/>
      </c>
    </row>
    <row r="15" spans="1:16" ht="18.75" customHeight="1" x14ac:dyDescent="0.4">
      <c r="A15" s="112" t="s">
        <v>312</v>
      </c>
      <c r="B15" s="111" t="s">
        <v>313</v>
      </c>
      <c r="C15" s="133"/>
      <c r="D15" s="113" t="s">
        <v>810</v>
      </c>
      <c r="E15" s="113" t="s">
        <v>298</v>
      </c>
      <c r="F15" s="111" t="str">
        <f t="shared" si="0"/>
        <v/>
      </c>
      <c r="G15" s="217">
        <f t="shared" si="3"/>
        <v>0</v>
      </c>
      <c r="I15" s="155" t="s">
        <v>897</v>
      </c>
      <c r="J15" s="155" t="s">
        <v>898</v>
      </c>
      <c r="K15" s="155" t="s">
        <v>288</v>
      </c>
      <c r="L15" s="155">
        <v>2.56</v>
      </c>
      <c r="M15">
        <f t="shared" si="1"/>
        <v>2.56</v>
      </c>
      <c r="N15" t="str">
        <f t="shared" si="2"/>
        <v/>
      </c>
    </row>
    <row r="16" spans="1:16" ht="18.75" customHeight="1" x14ac:dyDescent="0.4">
      <c r="A16" s="112" t="s">
        <v>314</v>
      </c>
      <c r="B16" s="111" t="s">
        <v>315</v>
      </c>
      <c r="C16" s="133"/>
      <c r="D16" s="113" t="s">
        <v>815</v>
      </c>
      <c r="E16" s="113" t="s">
        <v>317</v>
      </c>
      <c r="F16" s="111" t="str">
        <f t="shared" si="0"/>
        <v>FRAGILES</v>
      </c>
      <c r="G16" s="217">
        <f t="shared" si="3"/>
        <v>1</v>
      </c>
      <c r="I16" s="155" t="s">
        <v>899</v>
      </c>
      <c r="J16" s="155" t="s">
        <v>900</v>
      </c>
      <c r="K16" s="155" t="s">
        <v>901</v>
      </c>
      <c r="L16" s="155">
        <v>3.36</v>
      </c>
      <c r="M16">
        <f t="shared" si="1"/>
        <v>3.36</v>
      </c>
      <c r="N16" t="str">
        <f t="shared" si="2"/>
        <v/>
      </c>
    </row>
    <row r="17" spans="1:14" ht="18.75" customHeight="1" x14ac:dyDescent="0.4">
      <c r="A17" s="112" t="s">
        <v>318</v>
      </c>
      <c r="B17" s="111" t="s">
        <v>319</v>
      </c>
      <c r="C17" s="133"/>
      <c r="D17" s="113" t="s">
        <v>813</v>
      </c>
      <c r="E17" s="113" t="s">
        <v>320</v>
      </c>
      <c r="F17" s="111" t="str">
        <f t="shared" si="0"/>
        <v/>
      </c>
      <c r="G17" s="217">
        <f t="shared" si="3"/>
        <v>0</v>
      </c>
      <c r="I17" s="155" t="s">
        <v>902</v>
      </c>
      <c r="J17" s="155" t="s">
        <v>903</v>
      </c>
      <c r="K17" s="155" t="s">
        <v>290</v>
      </c>
      <c r="L17" s="155">
        <v>2.97</v>
      </c>
      <c r="M17">
        <f t="shared" si="1"/>
        <v>2.97</v>
      </c>
      <c r="N17" t="str">
        <f t="shared" si="2"/>
        <v/>
      </c>
    </row>
    <row r="18" spans="1:14" ht="18.75" customHeight="1" x14ac:dyDescent="0.4">
      <c r="A18" s="112" t="s">
        <v>321</v>
      </c>
      <c r="B18" s="111" t="s">
        <v>322</v>
      </c>
      <c r="C18" s="133"/>
      <c r="D18" s="113" t="s">
        <v>815</v>
      </c>
      <c r="E18" s="113" t="s">
        <v>307</v>
      </c>
      <c r="F18" s="111" t="str">
        <f t="shared" si="0"/>
        <v/>
      </c>
      <c r="G18" s="217">
        <f t="shared" si="3"/>
        <v>0</v>
      </c>
      <c r="I18" s="155" t="s">
        <v>904</v>
      </c>
      <c r="J18" s="155" t="s">
        <v>905</v>
      </c>
      <c r="K18" s="155" t="s">
        <v>906</v>
      </c>
      <c r="L18" s="155">
        <v>2.4</v>
      </c>
      <c r="M18">
        <f t="shared" si="1"/>
        <v>2.4</v>
      </c>
      <c r="N18" t="str">
        <f t="shared" si="2"/>
        <v/>
      </c>
    </row>
    <row r="19" spans="1:14" ht="18.75" customHeight="1" x14ac:dyDescent="0.4">
      <c r="A19" s="112" t="s">
        <v>323</v>
      </c>
      <c r="B19" s="111" t="s">
        <v>324</v>
      </c>
      <c r="C19" s="133"/>
      <c r="D19" s="113" t="s">
        <v>815</v>
      </c>
      <c r="E19" s="113" t="s">
        <v>307</v>
      </c>
      <c r="F19" s="111" t="str">
        <f t="shared" si="0"/>
        <v/>
      </c>
      <c r="G19" s="217">
        <f t="shared" si="3"/>
        <v>0</v>
      </c>
      <c r="I19" s="155" t="s">
        <v>907</v>
      </c>
      <c r="J19" s="155" t="s">
        <v>908</v>
      </c>
      <c r="K19" s="155" t="s">
        <v>909</v>
      </c>
      <c r="L19" s="155">
        <v>2.59</v>
      </c>
      <c r="M19">
        <f t="shared" si="1"/>
        <v>2.59</v>
      </c>
      <c r="N19" t="str">
        <f t="shared" si="2"/>
        <v/>
      </c>
    </row>
    <row r="20" spans="1:14" ht="18.75" customHeight="1" x14ac:dyDescent="0.4">
      <c r="A20" s="112" t="s">
        <v>325</v>
      </c>
      <c r="B20" s="111" t="s">
        <v>326</v>
      </c>
      <c r="C20" s="133"/>
      <c r="D20" s="113" t="s">
        <v>813</v>
      </c>
      <c r="E20" s="113" t="s">
        <v>284</v>
      </c>
      <c r="F20" s="111" t="str">
        <f t="shared" si="0"/>
        <v/>
      </c>
      <c r="G20" s="217">
        <f t="shared" si="3"/>
        <v>0</v>
      </c>
      <c r="I20" s="155" t="s">
        <v>910</v>
      </c>
      <c r="J20" s="155" t="s">
        <v>911</v>
      </c>
      <c r="K20" s="155" t="s">
        <v>912</v>
      </c>
      <c r="L20" s="155">
        <v>3.69</v>
      </c>
      <c r="M20">
        <f t="shared" si="1"/>
        <v>3.69</v>
      </c>
      <c r="N20" t="str">
        <f t="shared" si="2"/>
        <v/>
      </c>
    </row>
    <row r="21" spans="1:14" ht="18.75" customHeight="1" x14ac:dyDescent="0.4">
      <c r="A21" s="112" t="s">
        <v>327</v>
      </c>
      <c r="B21" s="111" t="s">
        <v>328</v>
      </c>
      <c r="C21" s="133"/>
      <c r="D21" s="113" t="s">
        <v>815</v>
      </c>
      <c r="E21" s="113" t="s">
        <v>307</v>
      </c>
      <c r="F21" s="111" t="str">
        <f t="shared" si="0"/>
        <v>FRAGILES</v>
      </c>
      <c r="G21" s="217">
        <f t="shared" si="3"/>
        <v>1</v>
      </c>
      <c r="I21" s="155" t="s">
        <v>913</v>
      </c>
      <c r="J21" s="155" t="s">
        <v>914</v>
      </c>
      <c r="K21" s="155" t="s">
        <v>292</v>
      </c>
      <c r="L21" s="155">
        <v>3.36</v>
      </c>
      <c r="M21">
        <f t="shared" si="1"/>
        <v>3.36</v>
      </c>
      <c r="N21" t="str">
        <f t="shared" si="2"/>
        <v/>
      </c>
    </row>
    <row r="22" spans="1:14" ht="18.75" customHeight="1" x14ac:dyDescent="0.4">
      <c r="A22" s="112" t="s">
        <v>329</v>
      </c>
      <c r="B22" s="111" t="s">
        <v>330</v>
      </c>
      <c r="C22" s="133"/>
      <c r="D22" s="113" t="s">
        <v>814</v>
      </c>
      <c r="E22" s="113" t="s">
        <v>295</v>
      </c>
      <c r="F22" s="111" t="str">
        <f t="shared" si="0"/>
        <v/>
      </c>
      <c r="G22" s="217">
        <f t="shared" si="3"/>
        <v>0</v>
      </c>
      <c r="I22" s="155" t="s">
        <v>915</v>
      </c>
      <c r="J22" s="155" t="s">
        <v>916</v>
      </c>
      <c r="K22" s="155" t="s">
        <v>296</v>
      </c>
      <c r="L22" s="155">
        <v>3.69</v>
      </c>
      <c r="M22">
        <f t="shared" si="1"/>
        <v>3.69</v>
      </c>
      <c r="N22" t="str">
        <f t="shared" si="2"/>
        <v/>
      </c>
    </row>
    <row r="23" spans="1:14" ht="18.75" customHeight="1" x14ac:dyDescent="0.4">
      <c r="A23" s="112" t="s">
        <v>792</v>
      </c>
      <c r="B23" s="111" t="s">
        <v>793</v>
      </c>
      <c r="C23" s="133"/>
      <c r="D23" s="113" t="s">
        <v>811</v>
      </c>
      <c r="E23" s="113" t="s">
        <v>287</v>
      </c>
      <c r="F23" s="111" t="str">
        <f t="shared" si="0"/>
        <v/>
      </c>
      <c r="G23" s="217">
        <f t="shared" si="3"/>
        <v>0</v>
      </c>
      <c r="I23" s="155" t="s">
        <v>917</v>
      </c>
      <c r="J23" s="155" t="s">
        <v>918</v>
      </c>
      <c r="K23" s="155" t="s">
        <v>919</v>
      </c>
      <c r="L23" s="155">
        <v>3.48</v>
      </c>
      <c r="M23">
        <f t="shared" si="1"/>
        <v>3.48</v>
      </c>
      <c r="N23" t="str">
        <f t="shared" si="2"/>
        <v/>
      </c>
    </row>
    <row r="24" spans="1:14" ht="18.75" customHeight="1" x14ac:dyDescent="0.4">
      <c r="A24" s="112" t="s">
        <v>331</v>
      </c>
      <c r="B24" s="111" t="s">
        <v>332</v>
      </c>
      <c r="C24" s="133"/>
      <c r="D24" s="113" t="s">
        <v>812</v>
      </c>
      <c r="E24" s="113" t="s">
        <v>334</v>
      </c>
      <c r="F24" s="111" t="str">
        <f t="shared" si="0"/>
        <v/>
      </c>
      <c r="G24" s="217">
        <f t="shared" si="3"/>
        <v>0</v>
      </c>
      <c r="I24" s="155" t="s">
        <v>920</v>
      </c>
      <c r="J24" s="155" t="s">
        <v>921</v>
      </c>
      <c r="K24" s="155" t="s">
        <v>299</v>
      </c>
      <c r="L24" s="155">
        <v>2.56</v>
      </c>
      <c r="M24">
        <f t="shared" si="1"/>
        <v>2.56</v>
      </c>
      <c r="N24" t="str">
        <f t="shared" si="2"/>
        <v/>
      </c>
    </row>
    <row r="25" spans="1:14" ht="18.75" customHeight="1" x14ac:dyDescent="0.4">
      <c r="A25" s="112" t="s">
        <v>335</v>
      </c>
      <c r="B25" s="111" t="s">
        <v>336</v>
      </c>
      <c r="C25" s="133"/>
      <c r="D25" s="113" t="s">
        <v>811</v>
      </c>
      <c r="E25" s="113" t="s">
        <v>287</v>
      </c>
      <c r="F25" s="111" t="str">
        <f t="shared" si="0"/>
        <v/>
      </c>
      <c r="G25" s="217">
        <f t="shared" si="3"/>
        <v>0</v>
      </c>
      <c r="I25" s="155" t="s">
        <v>922</v>
      </c>
      <c r="J25" s="155" t="s">
        <v>923</v>
      </c>
      <c r="K25" s="155" t="s">
        <v>924</v>
      </c>
      <c r="L25" s="155">
        <v>3.79</v>
      </c>
      <c r="M25">
        <f t="shared" si="1"/>
        <v>3.79</v>
      </c>
      <c r="N25" t="str">
        <f t="shared" si="2"/>
        <v/>
      </c>
    </row>
    <row r="26" spans="1:14" ht="18.75" customHeight="1" x14ac:dyDescent="0.4">
      <c r="A26" s="112" t="s">
        <v>337</v>
      </c>
      <c r="B26" s="111" t="s">
        <v>338</v>
      </c>
      <c r="C26" s="133"/>
      <c r="D26" s="113" t="s">
        <v>810</v>
      </c>
      <c r="E26" s="113" t="s">
        <v>298</v>
      </c>
      <c r="F26" s="111" t="str">
        <f t="shared" si="0"/>
        <v/>
      </c>
      <c r="G26" s="217">
        <f t="shared" si="3"/>
        <v>0</v>
      </c>
      <c r="I26" s="155" t="s">
        <v>925</v>
      </c>
      <c r="J26" s="155" t="s">
        <v>926</v>
      </c>
      <c r="K26" s="155" t="s">
        <v>927</v>
      </c>
      <c r="L26" s="155">
        <v>3.2</v>
      </c>
      <c r="M26">
        <f t="shared" si="1"/>
        <v>3.2</v>
      </c>
      <c r="N26" t="str">
        <f t="shared" si="2"/>
        <v/>
      </c>
    </row>
    <row r="27" spans="1:14" ht="18.75" customHeight="1" x14ac:dyDescent="0.4">
      <c r="A27" s="112" t="s">
        <v>339</v>
      </c>
      <c r="B27" s="111" t="s">
        <v>340</v>
      </c>
      <c r="C27" s="133"/>
      <c r="D27" s="113" t="s">
        <v>815</v>
      </c>
      <c r="E27" s="113" t="s">
        <v>342</v>
      </c>
      <c r="F27" s="111" t="str">
        <f t="shared" si="0"/>
        <v/>
      </c>
      <c r="G27" s="217">
        <f t="shared" si="3"/>
        <v>0</v>
      </c>
      <c r="I27" s="155" t="s">
        <v>928</v>
      </c>
      <c r="J27" s="155" t="s">
        <v>929</v>
      </c>
      <c r="K27" s="155" t="s">
        <v>930</v>
      </c>
      <c r="L27" s="155">
        <v>3.36</v>
      </c>
      <c r="M27">
        <f t="shared" si="1"/>
        <v>3.36</v>
      </c>
      <c r="N27" t="str">
        <f t="shared" si="2"/>
        <v/>
      </c>
    </row>
    <row r="28" spans="1:14" ht="18.75" customHeight="1" x14ac:dyDescent="0.4">
      <c r="A28" s="112" t="s">
        <v>343</v>
      </c>
      <c r="B28" s="111" t="s">
        <v>344</v>
      </c>
      <c r="C28" s="133"/>
      <c r="D28" s="113" t="s">
        <v>814</v>
      </c>
      <c r="E28" s="113" t="s">
        <v>345</v>
      </c>
      <c r="F28" s="111" t="str">
        <f t="shared" si="0"/>
        <v/>
      </c>
      <c r="G28" s="217">
        <f t="shared" si="3"/>
        <v>0</v>
      </c>
      <c r="I28" s="155" t="s">
        <v>931</v>
      </c>
      <c r="J28" s="155" t="s">
        <v>932</v>
      </c>
      <c r="K28" s="155" t="s">
        <v>933</v>
      </c>
      <c r="L28" s="155">
        <v>3.56</v>
      </c>
      <c r="M28">
        <f t="shared" si="1"/>
        <v>3.56</v>
      </c>
      <c r="N28" t="str">
        <f t="shared" si="2"/>
        <v/>
      </c>
    </row>
    <row r="29" spans="1:14" ht="18.75" customHeight="1" x14ac:dyDescent="0.4">
      <c r="A29" s="112" t="s">
        <v>346</v>
      </c>
      <c r="B29" s="111" t="s">
        <v>347</v>
      </c>
      <c r="C29" s="133"/>
      <c r="D29" s="113" t="s">
        <v>812</v>
      </c>
      <c r="E29" s="113" t="s">
        <v>334</v>
      </c>
      <c r="F29" s="111" t="str">
        <f t="shared" si="0"/>
        <v>FRAGILES</v>
      </c>
      <c r="G29" s="217">
        <f t="shared" si="3"/>
        <v>1</v>
      </c>
      <c r="I29" s="155" t="s">
        <v>934</v>
      </c>
      <c r="J29" s="155" t="s">
        <v>935</v>
      </c>
      <c r="K29" s="155" t="s">
        <v>936</v>
      </c>
      <c r="L29" s="155">
        <v>3.13</v>
      </c>
      <c r="M29">
        <f t="shared" si="1"/>
        <v>3.13</v>
      </c>
      <c r="N29" t="str">
        <f t="shared" si="2"/>
        <v/>
      </c>
    </row>
    <row r="30" spans="1:14" ht="18.75" customHeight="1" x14ac:dyDescent="0.4">
      <c r="A30" s="112" t="s">
        <v>348</v>
      </c>
      <c r="B30" s="111" t="s">
        <v>349</v>
      </c>
      <c r="C30" s="133"/>
      <c r="D30" s="113" t="s">
        <v>815</v>
      </c>
      <c r="E30" s="113" t="s">
        <v>307</v>
      </c>
      <c r="F30" s="111" t="str">
        <f t="shared" si="0"/>
        <v/>
      </c>
      <c r="G30" s="217">
        <f t="shared" si="3"/>
        <v>0</v>
      </c>
      <c r="I30" s="155" t="s">
        <v>937</v>
      </c>
      <c r="J30" s="155" t="s">
        <v>938</v>
      </c>
      <c r="K30" s="155" t="s">
        <v>939</v>
      </c>
      <c r="L30" s="155">
        <v>4</v>
      </c>
      <c r="M30">
        <f t="shared" si="1"/>
        <v>4</v>
      </c>
      <c r="N30" t="str">
        <f t="shared" si="2"/>
        <v>FRAGILES</v>
      </c>
    </row>
    <row r="31" spans="1:14" ht="18.75" customHeight="1" x14ac:dyDescent="0.4">
      <c r="A31" s="112" t="s">
        <v>350</v>
      </c>
      <c r="B31" s="111" t="s">
        <v>351</v>
      </c>
      <c r="C31" s="133"/>
      <c r="D31" s="113" t="s">
        <v>813</v>
      </c>
      <c r="E31" s="113" t="s">
        <v>320</v>
      </c>
      <c r="F31" s="111" t="str">
        <f t="shared" si="0"/>
        <v/>
      </c>
      <c r="G31" s="217">
        <f t="shared" si="3"/>
        <v>0</v>
      </c>
      <c r="I31" s="155" t="s">
        <v>940</v>
      </c>
      <c r="J31" s="155" t="s">
        <v>941</v>
      </c>
      <c r="K31" s="155" t="s">
        <v>942</v>
      </c>
      <c r="L31" s="155">
        <v>3.06</v>
      </c>
      <c r="M31">
        <f t="shared" si="1"/>
        <v>3.06</v>
      </c>
      <c r="N31" t="str">
        <f t="shared" si="2"/>
        <v/>
      </c>
    </row>
    <row r="32" spans="1:14" ht="18.75" customHeight="1" x14ac:dyDescent="0.4">
      <c r="A32" s="112" t="s">
        <v>352</v>
      </c>
      <c r="B32" s="111" t="s">
        <v>353</v>
      </c>
      <c r="C32" s="133"/>
      <c r="D32" s="113" t="s">
        <v>812</v>
      </c>
      <c r="E32" s="113" t="s">
        <v>334</v>
      </c>
      <c r="F32" s="111" t="str">
        <f t="shared" si="0"/>
        <v/>
      </c>
      <c r="G32" s="217">
        <f t="shared" si="3"/>
        <v>0</v>
      </c>
      <c r="I32" s="155" t="s">
        <v>943</v>
      </c>
      <c r="J32" s="155" t="s">
        <v>944</v>
      </c>
      <c r="K32" s="155" t="s">
        <v>301</v>
      </c>
      <c r="L32" s="155">
        <v>3.35</v>
      </c>
      <c r="M32">
        <f t="shared" si="1"/>
        <v>3.35</v>
      </c>
      <c r="N32" t="str">
        <f t="shared" si="2"/>
        <v/>
      </c>
    </row>
    <row r="33" spans="1:14" ht="18.75" customHeight="1" x14ac:dyDescent="0.4">
      <c r="A33" s="112" t="s">
        <v>354</v>
      </c>
      <c r="B33" s="111" t="s">
        <v>355</v>
      </c>
      <c r="C33" s="133"/>
      <c r="D33" s="113" t="s">
        <v>813</v>
      </c>
      <c r="E33" s="113" t="s">
        <v>356</v>
      </c>
      <c r="F33" s="111" t="str">
        <f t="shared" si="0"/>
        <v/>
      </c>
      <c r="G33" s="217">
        <f t="shared" si="3"/>
        <v>0</v>
      </c>
      <c r="I33" s="155" t="s">
        <v>945</v>
      </c>
      <c r="J33" s="155" t="s">
        <v>946</v>
      </c>
      <c r="K33" s="155" t="s">
        <v>947</v>
      </c>
      <c r="L33" s="155">
        <v>3.55</v>
      </c>
      <c r="M33">
        <f t="shared" si="1"/>
        <v>3.55</v>
      </c>
      <c r="N33" t="str">
        <f t="shared" si="2"/>
        <v/>
      </c>
    </row>
    <row r="34" spans="1:14" ht="18.75" customHeight="1" x14ac:dyDescent="0.4">
      <c r="A34" s="112" t="s">
        <v>357</v>
      </c>
      <c r="B34" s="111" t="s">
        <v>358</v>
      </c>
      <c r="C34" s="133"/>
      <c r="D34" s="113" t="s">
        <v>810</v>
      </c>
      <c r="E34" s="113" t="s">
        <v>298</v>
      </c>
      <c r="F34" s="111" t="str">
        <f t="shared" si="0"/>
        <v/>
      </c>
      <c r="G34" s="217">
        <f t="shared" si="3"/>
        <v>0</v>
      </c>
      <c r="I34" s="155" t="s">
        <v>948</v>
      </c>
      <c r="J34" s="155" t="s">
        <v>949</v>
      </c>
      <c r="K34" s="155" t="s">
        <v>304</v>
      </c>
      <c r="L34" s="155">
        <v>3.83</v>
      </c>
      <c r="M34">
        <f t="shared" si="1"/>
        <v>3.83</v>
      </c>
      <c r="N34" t="str">
        <f t="shared" si="2"/>
        <v>FRAGILES</v>
      </c>
    </row>
    <row r="35" spans="1:14" ht="18.75" customHeight="1" x14ac:dyDescent="0.4">
      <c r="A35" s="112" t="s">
        <v>359</v>
      </c>
      <c r="B35" s="111" t="s">
        <v>360</v>
      </c>
      <c r="C35" s="133"/>
      <c r="D35" s="113" t="s">
        <v>814</v>
      </c>
      <c r="E35" s="113" t="s">
        <v>345</v>
      </c>
      <c r="F35" s="111" t="str">
        <f t="shared" si="0"/>
        <v/>
      </c>
      <c r="G35" s="217">
        <f t="shared" si="3"/>
        <v>0</v>
      </c>
      <c r="I35" s="155" t="s">
        <v>950</v>
      </c>
      <c r="J35" s="155" t="s">
        <v>951</v>
      </c>
      <c r="K35" s="155" t="s">
        <v>952</v>
      </c>
      <c r="L35" s="155">
        <v>2.5299999999999998</v>
      </c>
      <c r="M35">
        <f t="shared" si="1"/>
        <v>2.5299999999999998</v>
      </c>
      <c r="N35" t="str">
        <f t="shared" si="2"/>
        <v/>
      </c>
    </row>
    <row r="36" spans="1:14" ht="18.75" customHeight="1" x14ac:dyDescent="0.4">
      <c r="A36" s="112" t="s">
        <v>361</v>
      </c>
      <c r="B36" s="111" t="s">
        <v>362</v>
      </c>
      <c r="C36" s="133"/>
      <c r="D36" s="113" t="s">
        <v>814</v>
      </c>
      <c r="E36" s="113" t="s">
        <v>295</v>
      </c>
      <c r="F36" s="111" t="str">
        <f t="shared" si="0"/>
        <v/>
      </c>
      <c r="G36" s="217">
        <f t="shared" si="3"/>
        <v>0</v>
      </c>
      <c r="I36" s="155" t="s">
        <v>953</v>
      </c>
      <c r="J36" s="155" t="s">
        <v>954</v>
      </c>
      <c r="K36" s="155" t="s">
        <v>955</v>
      </c>
      <c r="L36" s="155">
        <v>2.59</v>
      </c>
      <c r="M36">
        <f t="shared" si="1"/>
        <v>2.59</v>
      </c>
      <c r="N36" t="str">
        <f t="shared" si="2"/>
        <v/>
      </c>
    </row>
    <row r="37" spans="1:14" ht="18.75" customHeight="1" x14ac:dyDescent="0.4">
      <c r="A37" s="112" t="s">
        <v>363</v>
      </c>
      <c r="B37" s="111" t="s">
        <v>364</v>
      </c>
      <c r="C37" s="133"/>
      <c r="D37" s="113" t="s">
        <v>810</v>
      </c>
      <c r="E37" s="113" t="s">
        <v>298</v>
      </c>
      <c r="F37" s="111" t="str">
        <f t="shared" si="0"/>
        <v/>
      </c>
      <c r="G37" s="217">
        <f t="shared" si="3"/>
        <v>0</v>
      </c>
      <c r="I37" s="155" t="s">
        <v>956</v>
      </c>
      <c r="J37" s="155" t="s">
        <v>957</v>
      </c>
      <c r="K37" s="155" t="s">
        <v>958</v>
      </c>
      <c r="L37" s="155">
        <v>3.79</v>
      </c>
      <c r="M37">
        <f t="shared" si="1"/>
        <v>3.79</v>
      </c>
      <c r="N37" t="str">
        <f t="shared" si="2"/>
        <v/>
      </c>
    </row>
    <row r="38" spans="1:14" ht="18.75" customHeight="1" x14ac:dyDescent="0.4">
      <c r="A38" s="112" t="s">
        <v>365</v>
      </c>
      <c r="B38" s="111" t="s">
        <v>366</v>
      </c>
      <c r="C38" s="133"/>
      <c r="D38" s="113" t="s">
        <v>814</v>
      </c>
      <c r="E38" s="113" t="s">
        <v>295</v>
      </c>
      <c r="F38" s="111" t="str">
        <f t="shared" si="0"/>
        <v/>
      </c>
      <c r="G38" s="217">
        <f t="shared" si="3"/>
        <v>0</v>
      </c>
      <c r="I38" s="155" t="s">
        <v>959</v>
      </c>
      <c r="J38" s="155" t="s">
        <v>960</v>
      </c>
      <c r="K38" s="155" t="s">
        <v>961</v>
      </c>
      <c r="L38" s="155">
        <v>2.59</v>
      </c>
      <c r="M38">
        <f t="shared" si="1"/>
        <v>2.59</v>
      </c>
      <c r="N38" t="str">
        <f t="shared" si="2"/>
        <v/>
      </c>
    </row>
    <row r="39" spans="1:14" ht="18.75" customHeight="1" x14ac:dyDescent="0.4">
      <c r="A39" s="112" t="s">
        <v>367</v>
      </c>
      <c r="B39" s="111" t="s">
        <v>368</v>
      </c>
      <c r="C39" s="133"/>
      <c r="D39" s="113" t="s">
        <v>812</v>
      </c>
      <c r="E39" s="113" t="s">
        <v>334</v>
      </c>
      <c r="F39" s="111" t="str">
        <f t="shared" si="0"/>
        <v/>
      </c>
      <c r="G39" s="217">
        <f t="shared" si="3"/>
        <v>0</v>
      </c>
      <c r="I39" s="155" t="s">
        <v>962</v>
      </c>
      <c r="J39" s="155" t="s">
        <v>963</v>
      </c>
      <c r="K39" s="155" t="s">
        <v>964</v>
      </c>
      <c r="L39" s="155">
        <v>3.37</v>
      </c>
      <c r="M39">
        <f t="shared" si="1"/>
        <v>3.37</v>
      </c>
      <c r="N39" t="str">
        <f t="shared" si="2"/>
        <v/>
      </c>
    </row>
    <row r="40" spans="1:14" ht="18.75" customHeight="1" x14ac:dyDescent="0.4">
      <c r="A40" s="112" t="s">
        <v>371</v>
      </c>
      <c r="B40" s="111" t="s">
        <v>372</v>
      </c>
      <c r="C40" s="133"/>
      <c r="D40" s="113" t="s">
        <v>812</v>
      </c>
      <c r="E40" s="113" t="s">
        <v>334</v>
      </c>
      <c r="F40" s="111" t="str">
        <f t="shared" si="0"/>
        <v/>
      </c>
      <c r="G40" s="217">
        <f t="shared" si="3"/>
        <v>0</v>
      </c>
      <c r="I40" s="155" t="s">
        <v>965</v>
      </c>
      <c r="J40" s="155" t="s">
        <v>966</v>
      </c>
      <c r="K40" s="155" t="s">
        <v>967</v>
      </c>
      <c r="L40" s="155">
        <v>4.1900000000000004</v>
      </c>
      <c r="M40">
        <f t="shared" si="1"/>
        <v>4.1900000000000004</v>
      </c>
      <c r="N40" t="str">
        <f t="shared" si="2"/>
        <v>FRAGILES</v>
      </c>
    </row>
    <row r="41" spans="1:14" ht="18.75" customHeight="1" x14ac:dyDescent="0.4">
      <c r="A41" s="112" t="s">
        <v>373</v>
      </c>
      <c r="B41" s="111" t="s">
        <v>374</v>
      </c>
      <c r="C41" s="133"/>
      <c r="D41" s="113" t="s">
        <v>815</v>
      </c>
      <c r="E41" s="113" t="s">
        <v>342</v>
      </c>
      <c r="F41" s="111" t="str">
        <f t="shared" si="0"/>
        <v/>
      </c>
      <c r="G41" s="217">
        <f t="shared" si="3"/>
        <v>0</v>
      </c>
      <c r="I41" s="155" t="s">
        <v>968</v>
      </c>
      <c r="J41" s="155" t="s">
        <v>969</v>
      </c>
      <c r="K41" s="155" t="s">
        <v>970</v>
      </c>
      <c r="L41" s="155">
        <v>2.86</v>
      </c>
      <c r="M41">
        <f t="shared" si="1"/>
        <v>2.86</v>
      </c>
      <c r="N41" t="str">
        <f t="shared" si="2"/>
        <v/>
      </c>
    </row>
    <row r="42" spans="1:14" ht="18.75" customHeight="1" x14ac:dyDescent="0.4">
      <c r="A42" s="112" t="s">
        <v>375</v>
      </c>
      <c r="B42" s="111" t="s">
        <v>376</v>
      </c>
      <c r="C42" s="133"/>
      <c r="D42" s="113" t="s">
        <v>811</v>
      </c>
      <c r="E42" s="113" t="s">
        <v>287</v>
      </c>
      <c r="F42" s="111" t="str">
        <f t="shared" si="0"/>
        <v/>
      </c>
      <c r="G42" s="217">
        <f t="shared" si="3"/>
        <v>0</v>
      </c>
      <c r="I42" s="155" t="s">
        <v>971</v>
      </c>
      <c r="J42" s="155" t="s">
        <v>972</v>
      </c>
      <c r="K42" s="155" t="s">
        <v>308</v>
      </c>
      <c r="L42" s="155">
        <v>3.32</v>
      </c>
      <c r="M42">
        <f t="shared" si="1"/>
        <v>3.32</v>
      </c>
      <c r="N42" t="str">
        <f t="shared" si="2"/>
        <v/>
      </c>
    </row>
    <row r="43" spans="1:14" ht="18.75" customHeight="1" x14ac:dyDescent="0.4">
      <c r="A43" s="112" t="s">
        <v>377</v>
      </c>
      <c r="B43" s="111" t="s">
        <v>378</v>
      </c>
      <c r="C43" s="133"/>
      <c r="D43" s="113" t="s">
        <v>814</v>
      </c>
      <c r="E43" s="113" t="s">
        <v>345</v>
      </c>
      <c r="F43" s="111" t="str">
        <f t="shared" si="0"/>
        <v>FRAGILES</v>
      </c>
      <c r="G43" s="217">
        <f t="shared" si="3"/>
        <v>1</v>
      </c>
      <c r="I43" s="155" t="s">
        <v>973</v>
      </c>
      <c r="J43" s="155" t="s">
        <v>974</v>
      </c>
      <c r="K43" s="155" t="s">
        <v>975</v>
      </c>
      <c r="L43" s="155">
        <v>3.44</v>
      </c>
      <c r="M43">
        <f t="shared" si="1"/>
        <v>3.44</v>
      </c>
      <c r="N43" t="str">
        <f t="shared" si="2"/>
        <v/>
      </c>
    </row>
    <row r="44" spans="1:14" ht="18.75" customHeight="1" x14ac:dyDescent="0.4">
      <c r="A44" s="112" t="s">
        <v>379</v>
      </c>
      <c r="B44" s="111" t="s">
        <v>380</v>
      </c>
      <c r="C44" s="133"/>
      <c r="D44" s="113" t="s">
        <v>814</v>
      </c>
      <c r="E44" s="113" t="s">
        <v>295</v>
      </c>
      <c r="F44" s="111" t="str">
        <f t="shared" si="0"/>
        <v/>
      </c>
      <c r="G44" s="217">
        <f t="shared" si="3"/>
        <v>0</v>
      </c>
      <c r="I44" s="155" t="s">
        <v>976</v>
      </c>
      <c r="J44" s="155" t="s">
        <v>977</v>
      </c>
      <c r="K44" s="155" t="s">
        <v>310</v>
      </c>
      <c r="L44" s="155">
        <v>3.11</v>
      </c>
      <c r="M44">
        <f t="shared" si="1"/>
        <v>3.11</v>
      </c>
      <c r="N44" t="str">
        <f t="shared" si="2"/>
        <v/>
      </c>
    </row>
    <row r="45" spans="1:14" ht="18.75" customHeight="1" x14ac:dyDescent="0.4">
      <c r="A45" s="112" t="s">
        <v>383</v>
      </c>
      <c r="B45" s="111" t="s">
        <v>384</v>
      </c>
      <c r="C45" s="133"/>
      <c r="D45" s="113" t="s">
        <v>810</v>
      </c>
      <c r="E45" s="113" t="s">
        <v>298</v>
      </c>
      <c r="F45" s="111" t="str">
        <f t="shared" si="0"/>
        <v/>
      </c>
      <c r="G45" s="217">
        <f t="shared" si="3"/>
        <v>0</v>
      </c>
      <c r="I45" s="155" t="s">
        <v>978</v>
      </c>
      <c r="J45" s="155" t="s">
        <v>979</v>
      </c>
      <c r="K45" s="155" t="s">
        <v>980</v>
      </c>
      <c r="L45" s="155">
        <v>3.87</v>
      </c>
      <c r="M45">
        <f t="shared" si="1"/>
        <v>3.87</v>
      </c>
      <c r="N45" t="str">
        <f t="shared" si="2"/>
        <v>FRAGILES</v>
      </c>
    </row>
    <row r="46" spans="1:14" ht="18.75" customHeight="1" x14ac:dyDescent="0.4">
      <c r="A46" s="112" t="s">
        <v>385</v>
      </c>
      <c r="B46" s="111" t="s">
        <v>386</v>
      </c>
      <c r="C46" s="133"/>
      <c r="D46" s="113" t="s">
        <v>815</v>
      </c>
      <c r="E46" s="113" t="s">
        <v>342</v>
      </c>
      <c r="F46" s="111" t="str">
        <f t="shared" si="0"/>
        <v>FRAGILES</v>
      </c>
      <c r="G46" s="217">
        <f t="shared" si="3"/>
        <v>1</v>
      </c>
      <c r="I46" s="155" t="s">
        <v>981</v>
      </c>
      <c r="J46" s="155" t="s">
        <v>982</v>
      </c>
      <c r="K46" s="155" t="s">
        <v>312</v>
      </c>
      <c r="L46" s="155">
        <v>3.41</v>
      </c>
      <c r="M46">
        <f t="shared" si="1"/>
        <v>3.41</v>
      </c>
      <c r="N46" t="str">
        <f t="shared" si="2"/>
        <v/>
      </c>
    </row>
    <row r="47" spans="1:14" ht="18.75" customHeight="1" x14ac:dyDescent="0.4">
      <c r="A47" s="112" t="s">
        <v>389</v>
      </c>
      <c r="B47" s="111" t="s">
        <v>390</v>
      </c>
      <c r="C47" s="133"/>
      <c r="D47" s="113" t="s">
        <v>815</v>
      </c>
      <c r="E47" s="113" t="s">
        <v>342</v>
      </c>
      <c r="F47" s="111" t="str">
        <f t="shared" si="0"/>
        <v/>
      </c>
      <c r="G47" s="217">
        <f t="shared" si="3"/>
        <v>0</v>
      </c>
      <c r="I47" s="155" t="s">
        <v>983</v>
      </c>
      <c r="J47" s="155" t="s">
        <v>984</v>
      </c>
      <c r="K47" s="155" t="s">
        <v>985</v>
      </c>
      <c r="L47" s="155">
        <v>3.29</v>
      </c>
      <c r="M47">
        <f t="shared" si="1"/>
        <v>3.29</v>
      </c>
      <c r="N47" t="str">
        <f t="shared" si="2"/>
        <v/>
      </c>
    </row>
    <row r="48" spans="1:14" ht="18.75" customHeight="1" x14ac:dyDescent="0.4">
      <c r="A48" s="112" t="s">
        <v>393</v>
      </c>
      <c r="B48" s="111" t="s">
        <v>394</v>
      </c>
      <c r="C48" s="133"/>
      <c r="D48" s="113" t="s">
        <v>814</v>
      </c>
      <c r="E48" s="113" t="s">
        <v>345</v>
      </c>
      <c r="F48" s="111" t="str">
        <f t="shared" si="0"/>
        <v/>
      </c>
      <c r="G48" s="217">
        <f t="shared" si="3"/>
        <v>0</v>
      </c>
      <c r="I48" s="155" t="s">
        <v>986</v>
      </c>
      <c r="J48" s="155" t="s">
        <v>987</v>
      </c>
      <c r="K48" s="155" t="s">
        <v>988</v>
      </c>
      <c r="L48" s="155">
        <v>2.44</v>
      </c>
      <c r="M48">
        <f t="shared" si="1"/>
        <v>2.44</v>
      </c>
      <c r="N48" t="str">
        <f t="shared" si="2"/>
        <v/>
      </c>
    </row>
    <row r="49" spans="1:14" ht="18.75" customHeight="1" x14ac:dyDescent="0.4">
      <c r="A49" s="112" t="s">
        <v>395</v>
      </c>
      <c r="B49" s="111" t="s">
        <v>396</v>
      </c>
      <c r="C49" s="133"/>
      <c r="D49" s="113" t="s">
        <v>813</v>
      </c>
      <c r="E49" s="113" t="s">
        <v>284</v>
      </c>
      <c r="F49" s="111" t="str">
        <f t="shared" si="0"/>
        <v/>
      </c>
      <c r="G49" s="217">
        <f t="shared" si="3"/>
        <v>0</v>
      </c>
      <c r="I49" s="155" t="s">
        <v>989</v>
      </c>
      <c r="J49" s="155" t="s">
        <v>990</v>
      </c>
      <c r="K49" s="155" t="s">
        <v>314</v>
      </c>
      <c r="L49" s="155">
        <v>4.21</v>
      </c>
      <c r="M49">
        <f t="shared" si="1"/>
        <v>4.21</v>
      </c>
      <c r="N49" t="str">
        <f t="shared" si="2"/>
        <v>FRAGILES</v>
      </c>
    </row>
    <row r="50" spans="1:14" ht="18.75" customHeight="1" x14ac:dyDescent="0.4">
      <c r="A50" s="112" t="s">
        <v>397</v>
      </c>
      <c r="B50" s="111" t="s">
        <v>398</v>
      </c>
      <c r="C50" s="133"/>
      <c r="D50" s="113" t="s">
        <v>811</v>
      </c>
      <c r="E50" s="113" t="s">
        <v>287</v>
      </c>
      <c r="F50" s="111" t="str">
        <f t="shared" si="0"/>
        <v/>
      </c>
      <c r="G50" s="217">
        <f t="shared" si="3"/>
        <v>0</v>
      </c>
      <c r="I50" s="155" t="s">
        <v>991</v>
      </c>
      <c r="J50" s="155" t="s">
        <v>992</v>
      </c>
      <c r="K50" s="155" t="s">
        <v>318</v>
      </c>
      <c r="L50" s="155">
        <v>2.82</v>
      </c>
      <c r="M50">
        <f t="shared" si="1"/>
        <v>2.82</v>
      </c>
      <c r="N50" t="str">
        <f t="shared" si="2"/>
        <v/>
      </c>
    </row>
    <row r="51" spans="1:14" ht="18.75" customHeight="1" x14ac:dyDescent="0.4">
      <c r="A51" s="112" t="s">
        <v>399</v>
      </c>
      <c r="B51" s="111" t="s">
        <v>400</v>
      </c>
      <c r="C51" s="133"/>
      <c r="D51" s="113" t="s">
        <v>810</v>
      </c>
      <c r="E51" s="113" t="s">
        <v>298</v>
      </c>
      <c r="F51" s="111" t="str">
        <f t="shared" si="0"/>
        <v/>
      </c>
      <c r="G51" s="217">
        <f t="shared" si="3"/>
        <v>0</v>
      </c>
      <c r="I51" s="155" t="s">
        <v>993</v>
      </c>
      <c r="J51" s="155" t="s">
        <v>994</v>
      </c>
      <c r="K51" s="155" t="s">
        <v>995</v>
      </c>
      <c r="L51" s="155">
        <v>3.62</v>
      </c>
      <c r="M51">
        <f t="shared" si="1"/>
        <v>3.62</v>
      </c>
      <c r="N51" t="str">
        <f t="shared" si="2"/>
        <v/>
      </c>
    </row>
    <row r="52" spans="1:14" ht="18.75" customHeight="1" x14ac:dyDescent="0.4">
      <c r="A52" s="112" t="s">
        <v>401</v>
      </c>
      <c r="B52" s="111" t="s">
        <v>402</v>
      </c>
      <c r="C52" s="133"/>
      <c r="D52" s="113" t="s">
        <v>810</v>
      </c>
      <c r="E52" s="113" t="s">
        <v>298</v>
      </c>
      <c r="F52" s="111" t="str">
        <f t="shared" si="0"/>
        <v/>
      </c>
      <c r="G52" s="217">
        <f t="shared" si="3"/>
        <v>0</v>
      </c>
      <c r="I52" s="155" t="s">
        <v>996</v>
      </c>
      <c r="J52" s="155" t="s">
        <v>997</v>
      </c>
      <c r="K52" s="155" t="s">
        <v>998</v>
      </c>
      <c r="L52" s="155">
        <v>2.6</v>
      </c>
      <c r="M52">
        <f t="shared" si="1"/>
        <v>2.6</v>
      </c>
      <c r="N52" t="str">
        <f t="shared" si="2"/>
        <v/>
      </c>
    </row>
    <row r="53" spans="1:14" ht="18.75" customHeight="1" x14ac:dyDescent="0.4">
      <c r="A53" s="112" t="s">
        <v>571</v>
      </c>
      <c r="B53" s="111" t="s">
        <v>572</v>
      </c>
      <c r="C53" s="133"/>
      <c r="D53" s="113" t="s">
        <v>815</v>
      </c>
      <c r="E53" s="113" t="s">
        <v>307</v>
      </c>
      <c r="F53" s="111" t="str">
        <f t="shared" si="0"/>
        <v/>
      </c>
      <c r="G53" s="217">
        <f t="shared" si="3"/>
        <v>0</v>
      </c>
      <c r="I53" s="155" t="s">
        <v>999</v>
      </c>
      <c r="J53" s="155" t="s">
        <v>1000</v>
      </c>
      <c r="K53" s="155" t="s">
        <v>1001</v>
      </c>
      <c r="L53" s="155">
        <v>3.34</v>
      </c>
      <c r="M53">
        <f t="shared" si="1"/>
        <v>3.34</v>
      </c>
      <c r="N53" t="str">
        <f t="shared" si="2"/>
        <v/>
      </c>
    </row>
    <row r="54" spans="1:14" ht="18.75" customHeight="1" x14ac:dyDescent="0.4">
      <c r="A54" s="112" t="s">
        <v>403</v>
      </c>
      <c r="B54" s="111" t="s">
        <v>404</v>
      </c>
      <c r="C54" s="133"/>
      <c r="D54" s="113" t="s">
        <v>814</v>
      </c>
      <c r="E54" s="113" t="s">
        <v>345</v>
      </c>
      <c r="F54" s="111" t="str">
        <f t="shared" si="0"/>
        <v/>
      </c>
      <c r="G54" s="217">
        <f t="shared" si="3"/>
        <v>0</v>
      </c>
      <c r="I54" s="155" t="s">
        <v>1002</v>
      </c>
      <c r="J54" s="155" t="s">
        <v>1003</v>
      </c>
      <c r="K54" s="155" t="s">
        <v>321</v>
      </c>
      <c r="L54" s="155">
        <v>3.75</v>
      </c>
      <c r="M54">
        <f t="shared" si="1"/>
        <v>3.75</v>
      </c>
      <c r="N54" t="str">
        <f t="shared" si="2"/>
        <v/>
      </c>
    </row>
    <row r="55" spans="1:14" ht="18.75" customHeight="1" x14ac:dyDescent="0.4">
      <c r="A55" s="112" t="s">
        <v>406</v>
      </c>
      <c r="B55" s="111" t="s">
        <v>407</v>
      </c>
      <c r="C55" s="133"/>
      <c r="D55" s="113" t="s">
        <v>813</v>
      </c>
      <c r="E55" s="113" t="s">
        <v>356</v>
      </c>
      <c r="F55" s="111" t="str">
        <f t="shared" si="0"/>
        <v/>
      </c>
      <c r="G55" s="217">
        <f t="shared" si="3"/>
        <v>0</v>
      </c>
      <c r="I55" s="155" t="s">
        <v>1004</v>
      </c>
      <c r="J55" s="155" t="s">
        <v>1005</v>
      </c>
      <c r="K55" s="155" t="s">
        <v>323</v>
      </c>
      <c r="L55" s="155">
        <v>2.74</v>
      </c>
      <c r="M55">
        <f t="shared" si="1"/>
        <v>2.74</v>
      </c>
      <c r="N55" t="str">
        <f t="shared" si="2"/>
        <v/>
      </c>
    </row>
    <row r="56" spans="1:14" ht="18.75" customHeight="1" x14ac:dyDescent="0.4">
      <c r="A56" s="112" t="s">
        <v>414</v>
      </c>
      <c r="B56" s="111" t="s">
        <v>415</v>
      </c>
      <c r="C56" s="133"/>
      <c r="D56" s="113" t="s">
        <v>812</v>
      </c>
      <c r="E56" s="113" t="s">
        <v>334</v>
      </c>
      <c r="F56" s="111" t="str">
        <f t="shared" si="0"/>
        <v>FRAGILES</v>
      </c>
      <c r="G56" s="217">
        <f t="shared" si="3"/>
        <v>1</v>
      </c>
      <c r="I56" s="155" t="s">
        <v>1006</v>
      </c>
      <c r="J56" s="155" t="s">
        <v>1007</v>
      </c>
      <c r="K56" s="155" t="s">
        <v>1008</v>
      </c>
      <c r="L56" s="155">
        <v>2.64</v>
      </c>
      <c r="M56">
        <f t="shared" si="1"/>
        <v>2.64</v>
      </c>
      <c r="N56" t="str">
        <f t="shared" si="2"/>
        <v/>
      </c>
    </row>
    <row r="57" spans="1:14" ht="18.75" customHeight="1" x14ac:dyDescent="0.4">
      <c r="A57" s="112" t="s">
        <v>416</v>
      </c>
      <c r="B57" s="111" t="s">
        <v>417</v>
      </c>
      <c r="C57" s="133"/>
      <c r="D57" s="113" t="s">
        <v>812</v>
      </c>
      <c r="E57" s="113" t="s">
        <v>334</v>
      </c>
      <c r="F57" s="111" t="str">
        <f t="shared" si="0"/>
        <v/>
      </c>
      <c r="G57" s="217">
        <f t="shared" si="3"/>
        <v>0</v>
      </c>
      <c r="I57" s="155" t="s">
        <v>1009</v>
      </c>
      <c r="J57" s="155" t="s">
        <v>908</v>
      </c>
      <c r="K57" s="155" t="s">
        <v>325</v>
      </c>
      <c r="L57" s="155">
        <v>2.94</v>
      </c>
      <c r="M57">
        <f t="shared" si="1"/>
        <v>2.94</v>
      </c>
      <c r="N57" t="str">
        <f t="shared" si="2"/>
        <v/>
      </c>
    </row>
    <row r="58" spans="1:14" ht="18.75" customHeight="1" x14ac:dyDescent="0.4">
      <c r="A58" s="112" t="s">
        <v>418</v>
      </c>
      <c r="B58" s="111" t="s">
        <v>419</v>
      </c>
      <c r="C58" s="133"/>
      <c r="D58" s="113" t="s">
        <v>814</v>
      </c>
      <c r="E58" s="113" t="s">
        <v>345</v>
      </c>
      <c r="F58" s="111" t="str">
        <f t="shared" si="0"/>
        <v/>
      </c>
      <c r="G58" s="217">
        <f t="shared" si="3"/>
        <v>0</v>
      </c>
      <c r="I58" s="155" t="s">
        <v>1010</v>
      </c>
      <c r="J58" s="155" t="s">
        <v>1011</v>
      </c>
      <c r="K58" s="155" t="s">
        <v>327</v>
      </c>
      <c r="L58" s="155">
        <v>4.08</v>
      </c>
      <c r="M58">
        <f t="shared" si="1"/>
        <v>4.08</v>
      </c>
      <c r="N58" t="str">
        <f t="shared" si="2"/>
        <v>FRAGILES</v>
      </c>
    </row>
    <row r="59" spans="1:14" ht="18.75" customHeight="1" x14ac:dyDescent="0.4">
      <c r="A59" s="112" t="s">
        <v>420</v>
      </c>
      <c r="B59" s="111" t="s">
        <v>421</v>
      </c>
      <c r="C59" s="133"/>
      <c r="D59" s="113" t="s">
        <v>815</v>
      </c>
      <c r="E59" s="113" t="s">
        <v>317</v>
      </c>
      <c r="F59" s="111" t="str">
        <f t="shared" si="0"/>
        <v>FRAGILES</v>
      </c>
      <c r="G59" s="217">
        <f t="shared" si="3"/>
        <v>1</v>
      </c>
      <c r="I59" s="155" t="s">
        <v>1012</v>
      </c>
      <c r="J59" s="155" t="s">
        <v>1013</v>
      </c>
      <c r="K59" s="155" t="s">
        <v>1014</v>
      </c>
      <c r="L59" s="155">
        <v>3.06</v>
      </c>
      <c r="M59">
        <f t="shared" si="1"/>
        <v>3.06</v>
      </c>
      <c r="N59" t="str">
        <f t="shared" si="2"/>
        <v/>
      </c>
    </row>
    <row r="60" spans="1:14" ht="18.75" customHeight="1" x14ac:dyDescent="0.4">
      <c r="A60" s="112" t="s">
        <v>422</v>
      </c>
      <c r="B60" s="111" t="s">
        <v>423</v>
      </c>
      <c r="C60" s="133"/>
      <c r="D60" s="113" t="s">
        <v>811</v>
      </c>
      <c r="E60" s="113" t="s">
        <v>287</v>
      </c>
      <c r="F60" s="111" t="str">
        <f t="shared" si="0"/>
        <v/>
      </c>
      <c r="G60" s="217">
        <f t="shared" si="3"/>
        <v>0</v>
      </c>
      <c r="I60" s="155" t="s">
        <v>1015</v>
      </c>
      <c r="J60" s="155" t="s">
        <v>1016</v>
      </c>
      <c r="K60" s="155" t="s">
        <v>1017</v>
      </c>
      <c r="L60" s="155">
        <v>2.04</v>
      </c>
      <c r="M60">
        <f t="shared" si="1"/>
        <v>2.04</v>
      </c>
      <c r="N60" t="str">
        <f t="shared" si="2"/>
        <v/>
      </c>
    </row>
    <row r="61" spans="1:14" ht="18.75" customHeight="1" x14ac:dyDescent="0.4">
      <c r="A61" s="112" t="s">
        <v>426</v>
      </c>
      <c r="B61" s="111" t="s">
        <v>427</v>
      </c>
      <c r="C61" s="133"/>
      <c r="D61" s="113" t="s">
        <v>812</v>
      </c>
      <c r="E61" s="113" t="s">
        <v>334</v>
      </c>
      <c r="F61" s="111" t="str">
        <f t="shared" si="0"/>
        <v/>
      </c>
      <c r="G61" s="217">
        <f t="shared" si="3"/>
        <v>0</v>
      </c>
      <c r="I61" s="155" t="s">
        <v>1018</v>
      </c>
      <c r="J61" s="155" t="s">
        <v>1019</v>
      </c>
      <c r="K61" s="155" t="s">
        <v>1020</v>
      </c>
      <c r="L61" s="155">
        <v>2.4300000000000002</v>
      </c>
      <c r="M61">
        <f t="shared" si="1"/>
        <v>2.4300000000000002</v>
      </c>
      <c r="N61" t="str">
        <f t="shared" si="2"/>
        <v/>
      </c>
    </row>
    <row r="62" spans="1:14" ht="18.75" customHeight="1" x14ac:dyDescent="0.4">
      <c r="A62" s="112" t="s">
        <v>429</v>
      </c>
      <c r="B62" s="111" t="s">
        <v>430</v>
      </c>
      <c r="C62" s="133"/>
      <c r="D62" s="113" t="s">
        <v>814</v>
      </c>
      <c r="E62" s="113" t="s">
        <v>345</v>
      </c>
      <c r="F62" s="111" t="str">
        <f t="shared" si="0"/>
        <v/>
      </c>
      <c r="G62" s="217">
        <f t="shared" si="3"/>
        <v>0</v>
      </c>
      <c r="I62" s="155" t="s">
        <v>1021</v>
      </c>
      <c r="J62" s="155" t="s">
        <v>1022</v>
      </c>
      <c r="K62" s="155" t="s">
        <v>1023</v>
      </c>
      <c r="L62" s="155">
        <v>2.65</v>
      </c>
      <c r="M62">
        <f t="shared" si="1"/>
        <v>2.65</v>
      </c>
      <c r="N62" t="str">
        <f t="shared" si="2"/>
        <v/>
      </c>
    </row>
    <row r="63" spans="1:14" ht="18.75" customHeight="1" x14ac:dyDescent="0.4">
      <c r="A63" s="112" t="s">
        <v>431</v>
      </c>
      <c r="B63" s="111" t="s">
        <v>432</v>
      </c>
      <c r="C63" s="133"/>
      <c r="D63" s="113" t="s">
        <v>815</v>
      </c>
      <c r="E63" s="113" t="s">
        <v>307</v>
      </c>
      <c r="F63" s="111" t="str">
        <f t="shared" si="0"/>
        <v/>
      </c>
      <c r="G63" s="217">
        <f t="shared" si="3"/>
        <v>0</v>
      </c>
      <c r="I63" s="155" t="s">
        <v>1024</v>
      </c>
      <c r="J63" s="155" t="s">
        <v>1025</v>
      </c>
      <c r="K63" s="155" t="s">
        <v>329</v>
      </c>
      <c r="L63" s="155">
        <v>3.42</v>
      </c>
      <c r="M63">
        <f t="shared" si="1"/>
        <v>3.42</v>
      </c>
      <c r="N63" t="str">
        <f t="shared" si="2"/>
        <v/>
      </c>
    </row>
    <row r="64" spans="1:14" ht="18.75" customHeight="1" x14ac:dyDescent="0.4">
      <c r="A64" s="112" t="s">
        <v>433</v>
      </c>
      <c r="B64" s="111" t="s">
        <v>434</v>
      </c>
      <c r="C64" s="133"/>
      <c r="D64" s="113" t="s">
        <v>815</v>
      </c>
      <c r="E64" s="113" t="s">
        <v>342</v>
      </c>
      <c r="F64" s="111" t="str">
        <f t="shared" si="0"/>
        <v/>
      </c>
      <c r="G64" s="217">
        <f t="shared" si="3"/>
        <v>0</v>
      </c>
      <c r="I64" s="155" t="s">
        <v>1026</v>
      </c>
      <c r="J64" s="155" t="s">
        <v>1027</v>
      </c>
      <c r="K64" s="155" t="s">
        <v>1028</v>
      </c>
      <c r="L64" s="155">
        <v>2.91</v>
      </c>
      <c r="M64">
        <f t="shared" si="1"/>
        <v>2.91</v>
      </c>
      <c r="N64" t="str">
        <f t="shared" si="2"/>
        <v/>
      </c>
    </row>
    <row r="65" spans="1:14" ht="18.75" customHeight="1" x14ac:dyDescent="0.4">
      <c r="A65" s="112" t="s">
        <v>435</v>
      </c>
      <c r="B65" s="111" t="s">
        <v>436</v>
      </c>
      <c r="C65" s="133"/>
      <c r="D65" s="113" t="s">
        <v>815</v>
      </c>
      <c r="E65" s="113" t="s">
        <v>317</v>
      </c>
      <c r="F65" s="111" t="str">
        <f t="shared" si="0"/>
        <v>FRAGILES</v>
      </c>
      <c r="G65" s="217">
        <f t="shared" si="3"/>
        <v>1</v>
      </c>
      <c r="I65" s="155" t="s">
        <v>1029</v>
      </c>
      <c r="J65" s="155" t="s">
        <v>1030</v>
      </c>
      <c r="K65" s="155" t="s">
        <v>1031</v>
      </c>
      <c r="L65" s="155">
        <v>2.63</v>
      </c>
      <c r="M65">
        <f t="shared" si="1"/>
        <v>2.63</v>
      </c>
      <c r="N65" t="str">
        <f t="shared" si="2"/>
        <v/>
      </c>
    </row>
    <row r="66" spans="1:14" ht="18.75" customHeight="1" x14ac:dyDescent="0.4">
      <c r="A66" s="112" t="s">
        <v>437</v>
      </c>
      <c r="B66" s="111" t="s">
        <v>438</v>
      </c>
      <c r="C66" s="133"/>
      <c r="D66" s="113" t="s">
        <v>815</v>
      </c>
      <c r="E66" s="113" t="s">
        <v>307</v>
      </c>
      <c r="F66" s="111" t="str">
        <f t="shared" si="0"/>
        <v>FRAGILES</v>
      </c>
      <c r="G66" s="217">
        <f t="shared" si="3"/>
        <v>1</v>
      </c>
      <c r="I66" s="155" t="s">
        <v>1032</v>
      </c>
      <c r="J66" s="155" t="s">
        <v>1033</v>
      </c>
      <c r="K66" s="155" t="s">
        <v>1034</v>
      </c>
      <c r="L66" s="155">
        <v>3.48</v>
      </c>
      <c r="M66">
        <f t="shared" si="1"/>
        <v>3.48</v>
      </c>
      <c r="N66" t="str">
        <f t="shared" si="2"/>
        <v/>
      </c>
    </row>
    <row r="67" spans="1:14" ht="18.75" customHeight="1" x14ac:dyDescent="0.4">
      <c r="A67" s="112" t="s">
        <v>439</v>
      </c>
      <c r="B67" s="111" t="s">
        <v>440</v>
      </c>
      <c r="C67" s="133"/>
      <c r="D67" s="113" t="s">
        <v>814</v>
      </c>
      <c r="E67" s="113" t="s">
        <v>295</v>
      </c>
      <c r="F67" s="111" t="str">
        <f t="shared" si="0"/>
        <v/>
      </c>
      <c r="G67" s="217">
        <f t="shared" si="3"/>
        <v>0</v>
      </c>
      <c r="I67" s="155" t="s">
        <v>1035</v>
      </c>
      <c r="J67" s="155" t="s">
        <v>1036</v>
      </c>
      <c r="K67" s="155" t="s">
        <v>1037</v>
      </c>
      <c r="L67" s="155">
        <v>4.04</v>
      </c>
      <c r="M67">
        <f t="shared" si="1"/>
        <v>4.04</v>
      </c>
      <c r="N67" t="str">
        <f t="shared" si="2"/>
        <v>FRAGILES</v>
      </c>
    </row>
    <row r="68" spans="1:14" ht="18.75" customHeight="1" x14ac:dyDescent="0.4">
      <c r="A68" s="112" t="s">
        <v>441</v>
      </c>
      <c r="B68" s="111" t="s">
        <v>442</v>
      </c>
      <c r="C68" s="133"/>
      <c r="D68" s="113" t="s">
        <v>815</v>
      </c>
      <c r="E68" s="113" t="s">
        <v>342</v>
      </c>
      <c r="F68" s="111" t="str">
        <f t="shared" ref="F68:F131" si="4">VLOOKUP(A68,K:N,4,FALSE)</f>
        <v/>
      </c>
      <c r="G68" s="217">
        <f t="shared" ref="G68:G131" si="5">IF(F68="fragiles",1,0)</f>
        <v>0</v>
      </c>
      <c r="I68" s="155" t="s">
        <v>1038</v>
      </c>
      <c r="J68" s="155" t="s">
        <v>1039</v>
      </c>
      <c r="K68" s="155" t="s">
        <v>1040</v>
      </c>
      <c r="L68" s="155">
        <v>3.74</v>
      </c>
      <c r="M68">
        <f t="shared" ref="M68:M131" si="6">L68+0</f>
        <v>3.74</v>
      </c>
      <c r="N68" t="str">
        <f t="shared" ref="N68:N131" si="7">IF(M68&gt;$M$1,"FRAGILES","")</f>
        <v/>
      </c>
    </row>
    <row r="69" spans="1:14" ht="18.75" customHeight="1" x14ac:dyDescent="0.4">
      <c r="A69" s="112" t="s">
        <v>445</v>
      </c>
      <c r="B69" s="111" t="s">
        <v>446</v>
      </c>
      <c r="C69" s="133"/>
      <c r="D69" s="113" t="s">
        <v>812</v>
      </c>
      <c r="E69" s="113" t="s">
        <v>334</v>
      </c>
      <c r="F69" s="111" t="str">
        <f t="shared" si="4"/>
        <v/>
      </c>
      <c r="G69" s="217">
        <f t="shared" si="5"/>
        <v>0</v>
      </c>
      <c r="I69" s="155" t="s">
        <v>1041</v>
      </c>
      <c r="J69" s="155" t="s">
        <v>1042</v>
      </c>
      <c r="K69" s="155" t="s">
        <v>1043</v>
      </c>
      <c r="L69" s="155">
        <v>3.51</v>
      </c>
      <c r="M69">
        <f t="shared" si="6"/>
        <v>3.51</v>
      </c>
      <c r="N69" t="str">
        <f t="shared" si="7"/>
        <v/>
      </c>
    </row>
    <row r="70" spans="1:14" ht="18.75" customHeight="1" x14ac:dyDescent="0.4">
      <c r="A70" s="112" t="s">
        <v>447</v>
      </c>
      <c r="B70" s="111" t="s">
        <v>448</v>
      </c>
      <c r="C70" s="133"/>
      <c r="D70" s="113" t="s">
        <v>814</v>
      </c>
      <c r="E70" s="113" t="s">
        <v>345</v>
      </c>
      <c r="F70" s="111" t="str">
        <f t="shared" si="4"/>
        <v/>
      </c>
      <c r="G70" s="217">
        <f t="shared" si="5"/>
        <v>0</v>
      </c>
      <c r="I70" s="155" t="s">
        <v>1044</v>
      </c>
      <c r="J70" s="155" t="s">
        <v>1045</v>
      </c>
      <c r="K70" s="155" t="s">
        <v>792</v>
      </c>
      <c r="L70" s="155">
        <v>2.81</v>
      </c>
      <c r="M70">
        <f t="shared" si="6"/>
        <v>2.81</v>
      </c>
      <c r="N70" t="str">
        <f t="shared" si="7"/>
        <v/>
      </c>
    </row>
    <row r="71" spans="1:14" ht="18.75" customHeight="1" x14ac:dyDescent="0.4">
      <c r="A71" s="112" t="s">
        <v>449</v>
      </c>
      <c r="B71" s="111" t="s">
        <v>450</v>
      </c>
      <c r="C71" s="133"/>
      <c r="D71" s="113" t="s">
        <v>814</v>
      </c>
      <c r="E71" s="113" t="s">
        <v>345</v>
      </c>
      <c r="F71" s="111" t="str">
        <f t="shared" si="4"/>
        <v/>
      </c>
      <c r="G71" s="217">
        <f t="shared" si="5"/>
        <v>0</v>
      </c>
      <c r="I71" s="155" t="s">
        <v>1046</v>
      </c>
      <c r="J71" s="155" t="s">
        <v>1047</v>
      </c>
      <c r="K71" s="155" t="s">
        <v>1048</v>
      </c>
      <c r="L71" s="155">
        <v>3.19</v>
      </c>
      <c r="M71">
        <f t="shared" si="6"/>
        <v>3.19</v>
      </c>
      <c r="N71" t="str">
        <f t="shared" si="7"/>
        <v/>
      </c>
    </row>
    <row r="72" spans="1:14" ht="18.75" customHeight="1" x14ac:dyDescent="0.4">
      <c r="A72" s="112" t="s">
        <v>451</v>
      </c>
      <c r="B72" s="111" t="s">
        <v>452</v>
      </c>
      <c r="C72" s="133"/>
      <c r="D72" s="113" t="s">
        <v>815</v>
      </c>
      <c r="E72" s="113" t="s">
        <v>317</v>
      </c>
      <c r="F72" s="111" t="str">
        <f t="shared" si="4"/>
        <v>FRAGILES</v>
      </c>
      <c r="G72" s="217">
        <f t="shared" si="5"/>
        <v>1</v>
      </c>
      <c r="I72" s="155" t="s">
        <v>1049</v>
      </c>
      <c r="J72" s="155" t="s">
        <v>1050</v>
      </c>
      <c r="K72" s="155" t="s">
        <v>1051</v>
      </c>
      <c r="L72" s="155">
        <v>3.53</v>
      </c>
      <c r="M72">
        <f t="shared" si="6"/>
        <v>3.53</v>
      </c>
      <c r="N72" t="str">
        <f t="shared" si="7"/>
        <v/>
      </c>
    </row>
    <row r="73" spans="1:14" ht="18.75" customHeight="1" x14ac:dyDescent="0.4">
      <c r="A73" s="112" t="s">
        <v>453</v>
      </c>
      <c r="B73" s="111" t="s">
        <v>454</v>
      </c>
      <c r="C73" s="133"/>
      <c r="D73" s="113" t="s">
        <v>814</v>
      </c>
      <c r="E73" s="113" t="s">
        <v>345</v>
      </c>
      <c r="F73" s="111" t="str">
        <f t="shared" si="4"/>
        <v/>
      </c>
      <c r="G73" s="217">
        <f t="shared" si="5"/>
        <v>0</v>
      </c>
      <c r="I73" s="155" t="s">
        <v>1052</v>
      </c>
      <c r="J73" s="155" t="s">
        <v>1053</v>
      </c>
      <c r="K73" s="155" t="s">
        <v>1054</v>
      </c>
      <c r="L73" s="155">
        <v>4.0199999999999996</v>
      </c>
      <c r="M73">
        <f t="shared" si="6"/>
        <v>4.0199999999999996</v>
      </c>
      <c r="N73" t="str">
        <f t="shared" si="7"/>
        <v>FRAGILES</v>
      </c>
    </row>
    <row r="74" spans="1:14" ht="18.75" customHeight="1" x14ac:dyDescent="0.4">
      <c r="A74" s="112" t="s">
        <v>455</v>
      </c>
      <c r="B74" s="111" t="s">
        <v>333</v>
      </c>
      <c r="C74" s="133"/>
      <c r="D74" s="113" t="s">
        <v>812</v>
      </c>
      <c r="E74" s="113" t="s">
        <v>334</v>
      </c>
      <c r="F74" s="111" t="str">
        <f t="shared" si="4"/>
        <v/>
      </c>
      <c r="G74" s="217">
        <f t="shared" si="5"/>
        <v>0</v>
      </c>
      <c r="I74" s="155" t="s">
        <v>1055</v>
      </c>
      <c r="J74" s="155" t="s">
        <v>1056</v>
      </c>
      <c r="K74" s="155" t="s">
        <v>1057</v>
      </c>
      <c r="L74" s="155">
        <v>4.1100000000000003</v>
      </c>
      <c r="M74">
        <f t="shared" si="6"/>
        <v>4.1100000000000003</v>
      </c>
      <c r="N74" t="str">
        <f t="shared" si="7"/>
        <v>FRAGILES</v>
      </c>
    </row>
    <row r="75" spans="1:14" ht="18.75" customHeight="1" x14ac:dyDescent="0.4">
      <c r="A75" s="112" t="s">
        <v>458</v>
      </c>
      <c r="B75" s="111" t="s">
        <v>459</v>
      </c>
      <c r="C75" s="133"/>
      <c r="D75" s="113" t="s">
        <v>810</v>
      </c>
      <c r="E75" s="113" t="s">
        <v>298</v>
      </c>
      <c r="F75" s="111" t="str">
        <f t="shared" si="4"/>
        <v/>
      </c>
      <c r="G75" s="217">
        <f t="shared" si="5"/>
        <v>0</v>
      </c>
      <c r="I75" s="155" t="s">
        <v>1058</v>
      </c>
      <c r="J75" s="155" t="s">
        <v>1059</v>
      </c>
      <c r="K75" s="155" t="s">
        <v>1060</v>
      </c>
      <c r="L75" s="155">
        <v>3.1</v>
      </c>
      <c r="M75">
        <f t="shared" si="6"/>
        <v>3.1</v>
      </c>
      <c r="N75" t="str">
        <f t="shared" si="7"/>
        <v/>
      </c>
    </row>
    <row r="76" spans="1:14" ht="18.75" customHeight="1" x14ac:dyDescent="0.4">
      <c r="A76" s="112" t="s">
        <v>462</v>
      </c>
      <c r="B76" s="111" t="s">
        <v>463</v>
      </c>
      <c r="C76" s="133"/>
      <c r="D76" s="113" t="s">
        <v>811</v>
      </c>
      <c r="E76" s="113" t="s">
        <v>287</v>
      </c>
      <c r="F76" s="111" t="str">
        <f t="shared" si="4"/>
        <v/>
      </c>
      <c r="G76" s="217">
        <f t="shared" si="5"/>
        <v>0</v>
      </c>
      <c r="I76" s="155" t="s">
        <v>1061</v>
      </c>
      <c r="J76" s="155" t="s">
        <v>1062</v>
      </c>
      <c r="K76" s="155" t="s">
        <v>1063</v>
      </c>
      <c r="L76" s="155">
        <v>3.04</v>
      </c>
      <c r="M76">
        <f t="shared" si="6"/>
        <v>3.04</v>
      </c>
      <c r="N76" t="str">
        <f t="shared" si="7"/>
        <v/>
      </c>
    </row>
    <row r="77" spans="1:14" ht="18.75" customHeight="1" x14ac:dyDescent="0.4">
      <c r="A77" s="112" t="s">
        <v>464</v>
      </c>
      <c r="B77" s="111" t="s">
        <v>465</v>
      </c>
      <c r="C77" s="133"/>
      <c r="D77" s="113" t="s">
        <v>811</v>
      </c>
      <c r="E77" s="113" t="s">
        <v>287</v>
      </c>
      <c r="F77" s="111" t="str">
        <f t="shared" si="4"/>
        <v/>
      </c>
      <c r="G77" s="217">
        <f t="shared" si="5"/>
        <v>0</v>
      </c>
      <c r="I77" s="155" t="s">
        <v>1064</v>
      </c>
      <c r="J77" s="155" t="s">
        <v>1065</v>
      </c>
      <c r="K77" s="155" t="s">
        <v>1066</v>
      </c>
      <c r="L77" s="155">
        <v>2.44</v>
      </c>
      <c r="M77">
        <f t="shared" si="6"/>
        <v>2.44</v>
      </c>
      <c r="N77" t="str">
        <f t="shared" si="7"/>
        <v/>
      </c>
    </row>
    <row r="78" spans="1:14" ht="18.75" customHeight="1" x14ac:dyDescent="0.4">
      <c r="A78" s="112" t="s">
        <v>460</v>
      </c>
      <c r="B78" s="111" t="s">
        <v>461</v>
      </c>
      <c r="C78" s="133"/>
      <c r="D78" s="113" t="s">
        <v>810</v>
      </c>
      <c r="E78" s="113" t="s">
        <v>298</v>
      </c>
      <c r="F78" s="111" t="str">
        <f t="shared" si="4"/>
        <v/>
      </c>
      <c r="G78" s="217">
        <f t="shared" si="5"/>
        <v>0</v>
      </c>
      <c r="I78" s="155" t="s">
        <v>1067</v>
      </c>
      <c r="J78" s="155" t="s">
        <v>1068</v>
      </c>
      <c r="K78" s="155" t="s">
        <v>1069</v>
      </c>
      <c r="L78" s="155">
        <v>3.37</v>
      </c>
      <c r="M78">
        <f t="shared" si="6"/>
        <v>3.37</v>
      </c>
      <c r="N78" t="str">
        <f t="shared" si="7"/>
        <v/>
      </c>
    </row>
    <row r="79" spans="1:14" ht="18.75" customHeight="1" x14ac:dyDescent="0.4">
      <c r="A79" s="112" t="s">
        <v>466</v>
      </c>
      <c r="B79" s="111" t="s">
        <v>467</v>
      </c>
      <c r="C79" s="133"/>
      <c r="D79" s="113" t="s">
        <v>812</v>
      </c>
      <c r="E79" s="113" t="s">
        <v>334</v>
      </c>
      <c r="F79" s="111" t="str">
        <f t="shared" si="4"/>
        <v/>
      </c>
      <c r="G79" s="217">
        <f t="shared" si="5"/>
        <v>0</v>
      </c>
      <c r="I79" s="155" t="s">
        <v>1070</v>
      </c>
      <c r="J79" s="155" t="s">
        <v>1071</v>
      </c>
      <c r="K79" s="155" t="s">
        <v>1072</v>
      </c>
      <c r="L79" s="155">
        <v>4.03</v>
      </c>
      <c r="M79">
        <f t="shared" si="6"/>
        <v>4.03</v>
      </c>
      <c r="N79" t="str">
        <f t="shared" si="7"/>
        <v>FRAGILES</v>
      </c>
    </row>
    <row r="80" spans="1:14" ht="18.75" customHeight="1" x14ac:dyDescent="0.4">
      <c r="A80" s="112" t="s">
        <v>468</v>
      </c>
      <c r="B80" s="111" t="s">
        <v>469</v>
      </c>
      <c r="C80" s="133"/>
      <c r="D80" s="113" t="s">
        <v>812</v>
      </c>
      <c r="E80" s="113" t="s">
        <v>334</v>
      </c>
      <c r="F80" s="111" t="str">
        <f t="shared" si="4"/>
        <v/>
      </c>
      <c r="G80" s="217">
        <f t="shared" si="5"/>
        <v>0</v>
      </c>
      <c r="I80" s="155" t="s">
        <v>1073</v>
      </c>
      <c r="J80" s="155" t="s">
        <v>1074</v>
      </c>
      <c r="K80" s="155" t="s">
        <v>331</v>
      </c>
      <c r="L80" s="155">
        <v>2.35</v>
      </c>
      <c r="M80">
        <f t="shared" si="6"/>
        <v>2.35</v>
      </c>
      <c r="N80" t="str">
        <f t="shared" si="7"/>
        <v/>
      </c>
    </row>
    <row r="81" spans="1:14" ht="18.75" customHeight="1" x14ac:dyDescent="0.4">
      <c r="A81" s="112" t="s">
        <v>470</v>
      </c>
      <c r="B81" s="111" t="s">
        <v>471</v>
      </c>
      <c r="C81" s="133"/>
      <c r="D81" s="113" t="s">
        <v>814</v>
      </c>
      <c r="E81" s="113" t="s">
        <v>345</v>
      </c>
      <c r="F81" s="111" t="str">
        <f t="shared" si="4"/>
        <v>FRAGILES</v>
      </c>
      <c r="G81" s="217">
        <f t="shared" si="5"/>
        <v>1</v>
      </c>
      <c r="I81" s="155" t="s">
        <v>1075</v>
      </c>
      <c r="J81" s="155" t="s">
        <v>1076</v>
      </c>
      <c r="K81" s="155" t="s">
        <v>335</v>
      </c>
      <c r="L81" s="155">
        <v>3.45</v>
      </c>
      <c r="M81">
        <f t="shared" si="6"/>
        <v>3.45</v>
      </c>
      <c r="N81" t="str">
        <f t="shared" si="7"/>
        <v/>
      </c>
    </row>
    <row r="82" spans="1:14" ht="18.75" customHeight="1" x14ac:dyDescent="0.4">
      <c r="A82" s="112" t="s">
        <v>472</v>
      </c>
      <c r="B82" s="111" t="s">
        <v>473</v>
      </c>
      <c r="C82" s="133"/>
      <c r="D82" s="113" t="s">
        <v>815</v>
      </c>
      <c r="E82" s="113" t="s">
        <v>342</v>
      </c>
      <c r="F82" s="111" t="str">
        <f t="shared" si="4"/>
        <v/>
      </c>
      <c r="G82" s="217">
        <f t="shared" si="5"/>
        <v>0</v>
      </c>
      <c r="I82" s="155" t="s">
        <v>1077</v>
      </c>
      <c r="J82" s="155" t="s">
        <v>1078</v>
      </c>
      <c r="K82" s="155" t="s">
        <v>1079</v>
      </c>
      <c r="L82" s="155">
        <v>3.98</v>
      </c>
      <c r="M82">
        <f t="shared" si="6"/>
        <v>3.98</v>
      </c>
      <c r="N82" t="str">
        <f t="shared" si="7"/>
        <v>FRAGILES</v>
      </c>
    </row>
    <row r="83" spans="1:14" ht="18.75" customHeight="1" x14ac:dyDescent="0.4">
      <c r="A83" s="112" t="s">
        <v>474</v>
      </c>
      <c r="B83" s="111" t="s">
        <v>475</v>
      </c>
      <c r="C83" s="133"/>
      <c r="D83" s="113" t="s">
        <v>815</v>
      </c>
      <c r="E83" s="113" t="s">
        <v>342</v>
      </c>
      <c r="F83" s="111" t="str">
        <f t="shared" si="4"/>
        <v/>
      </c>
      <c r="G83" s="217">
        <f t="shared" si="5"/>
        <v>0</v>
      </c>
      <c r="I83" s="155" t="s">
        <v>1080</v>
      </c>
      <c r="J83" s="155" t="s">
        <v>1081</v>
      </c>
      <c r="K83" s="155" t="s">
        <v>1082</v>
      </c>
      <c r="L83" s="155">
        <v>2.63</v>
      </c>
      <c r="M83">
        <f t="shared" si="6"/>
        <v>2.63</v>
      </c>
      <c r="N83" t="str">
        <f t="shared" si="7"/>
        <v/>
      </c>
    </row>
    <row r="84" spans="1:14" ht="18.75" customHeight="1" x14ac:dyDescent="0.4">
      <c r="A84" s="112" t="s">
        <v>796</v>
      </c>
      <c r="B84" s="111" t="s">
        <v>797</v>
      </c>
      <c r="C84" s="133"/>
      <c r="D84" s="113" t="s">
        <v>815</v>
      </c>
      <c r="E84" s="113" t="s">
        <v>317</v>
      </c>
      <c r="F84" s="111" t="str">
        <f t="shared" si="4"/>
        <v>FRAGILES</v>
      </c>
      <c r="G84" s="217">
        <f t="shared" si="5"/>
        <v>1</v>
      </c>
      <c r="I84" s="155" t="s">
        <v>1083</v>
      </c>
      <c r="J84" s="155" t="s">
        <v>1084</v>
      </c>
      <c r="K84" s="155" t="s">
        <v>1085</v>
      </c>
      <c r="L84" s="155">
        <v>3.06</v>
      </c>
      <c r="M84">
        <f t="shared" si="6"/>
        <v>3.06</v>
      </c>
      <c r="N84" t="str">
        <f t="shared" si="7"/>
        <v/>
      </c>
    </row>
    <row r="85" spans="1:14" ht="18.75" customHeight="1" x14ac:dyDescent="0.4">
      <c r="A85" s="112" t="s">
        <v>476</v>
      </c>
      <c r="B85" s="111" t="s">
        <v>477</v>
      </c>
      <c r="C85" s="133"/>
      <c r="D85" s="113" t="s">
        <v>812</v>
      </c>
      <c r="E85" s="113" t="s">
        <v>478</v>
      </c>
      <c r="F85" s="111" t="str">
        <f t="shared" si="4"/>
        <v/>
      </c>
      <c r="G85" s="217">
        <f t="shared" si="5"/>
        <v>0</v>
      </c>
      <c r="I85" s="155" t="s">
        <v>1086</v>
      </c>
      <c r="J85" s="155" t="s">
        <v>1087</v>
      </c>
      <c r="K85" s="155" t="s">
        <v>1088</v>
      </c>
      <c r="L85" s="155">
        <v>2.25</v>
      </c>
      <c r="M85">
        <f t="shared" si="6"/>
        <v>2.25</v>
      </c>
      <c r="N85" t="str">
        <f t="shared" si="7"/>
        <v/>
      </c>
    </row>
    <row r="86" spans="1:14" ht="18.75" customHeight="1" x14ac:dyDescent="0.4">
      <c r="A86" s="112" t="s">
        <v>369</v>
      </c>
      <c r="B86" s="111" t="s">
        <v>370</v>
      </c>
      <c r="C86" s="133"/>
      <c r="D86" s="113" t="s">
        <v>815</v>
      </c>
      <c r="E86" s="113" t="s">
        <v>307</v>
      </c>
      <c r="F86" s="111" t="str">
        <f t="shared" si="4"/>
        <v>FRAGILES</v>
      </c>
      <c r="G86" s="217">
        <f t="shared" si="5"/>
        <v>1</v>
      </c>
      <c r="I86" s="155" t="s">
        <v>1089</v>
      </c>
      <c r="J86" s="155" t="s">
        <v>1090</v>
      </c>
      <c r="K86" s="155" t="s">
        <v>337</v>
      </c>
      <c r="L86" s="155">
        <v>2.88</v>
      </c>
      <c r="M86">
        <f t="shared" si="6"/>
        <v>2.88</v>
      </c>
      <c r="N86" t="str">
        <f t="shared" si="7"/>
        <v/>
      </c>
    </row>
    <row r="87" spans="1:14" ht="18.75" customHeight="1" x14ac:dyDescent="0.4">
      <c r="A87" s="112" t="s">
        <v>391</v>
      </c>
      <c r="B87" s="111" t="s">
        <v>392</v>
      </c>
      <c r="C87" s="133"/>
      <c r="D87" s="113" t="s">
        <v>814</v>
      </c>
      <c r="E87" s="113" t="s">
        <v>345</v>
      </c>
      <c r="F87" s="111" t="str">
        <f t="shared" si="4"/>
        <v/>
      </c>
      <c r="G87" s="217">
        <f t="shared" si="5"/>
        <v>0</v>
      </c>
      <c r="I87" s="155" t="s">
        <v>1091</v>
      </c>
      <c r="J87" s="155" t="s">
        <v>1092</v>
      </c>
      <c r="K87" s="155" t="s">
        <v>339</v>
      </c>
      <c r="L87" s="155">
        <v>3.35</v>
      </c>
      <c r="M87">
        <f t="shared" si="6"/>
        <v>3.35</v>
      </c>
      <c r="N87" t="str">
        <f t="shared" si="7"/>
        <v/>
      </c>
    </row>
    <row r="88" spans="1:14" ht="18.75" customHeight="1" x14ac:dyDescent="0.4">
      <c r="A88" s="112" t="s">
        <v>412</v>
      </c>
      <c r="B88" s="111" t="s">
        <v>413</v>
      </c>
      <c r="C88" s="133"/>
      <c r="D88" s="113" t="s">
        <v>814</v>
      </c>
      <c r="E88" s="113" t="s">
        <v>295</v>
      </c>
      <c r="F88" s="111" t="str">
        <f t="shared" si="4"/>
        <v/>
      </c>
      <c r="G88" s="217">
        <f t="shared" si="5"/>
        <v>0</v>
      </c>
      <c r="I88" s="155" t="s">
        <v>1093</v>
      </c>
      <c r="J88" s="155" t="s">
        <v>1094</v>
      </c>
      <c r="K88" s="155" t="s">
        <v>1095</v>
      </c>
      <c r="L88" s="155">
        <v>3.35</v>
      </c>
      <c r="M88">
        <f t="shared" si="6"/>
        <v>3.35</v>
      </c>
      <c r="N88" t="str">
        <f t="shared" si="7"/>
        <v/>
      </c>
    </row>
    <row r="89" spans="1:14" ht="18.75" customHeight="1" x14ac:dyDescent="0.4">
      <c r="A89" s="112" t="s">
        <v>424</v>
      </c>
      <c r="B89" s="111" t="s">
        <v>425</v>
      </c>
      <c r="C89" s="133"/>
      <c r="D89" s="113" t="s">
        <v>814</v>
      </c>
      <c r="E89" s="113" t="s">
        <v>345</v>
      </c>
      <c r="F89" s="111" t="str">
        <f t="shared" si="4"/>
        <v/>
      </c>
      <c r="G89" s="217">
        <f t="shared" si="5"/>
        <v>0</v>
      </c>
      <c r="I89" s="155" t="s">
        <v>1096</v>
      </c>
      <c r="J89" s="155" t="s">
        <v>1097</v>
      </c>
      <c r="K89" s="155" t="s">
        <v>1098</v>
      </c>
      <c r="L89" s="155">
        <v>2.87</v>
      </c>
      <c r="M89">
        <f t="shared" si="6"/>
        <v>2.87</v>
      </c>
      <c r="N89" t="str">
        <f t="shared" si="7"/>
        <v/>
      </c>
    </row>
    <row r="90" spans="1:14" ht="18.75" customHeight="1" x14ac:dyDescent="0.4">
      <c r="A90" s="112" t="s">
        <v>662</v>
      </c>
      <c r="B90" s="111" t="s">
        <v>663</v>
      </c>
      <c r="C90" s="133"/>
      <c r="D90" s="113" t="s">
        <v>813</v>
      </c>
      <c r="E90" s="113" t="s">
        <v>284</v>
      </c>
      <c r="F90" s="111" t="str">
        <f t="shared" si="4"/>
        <v/>
      </c>
      <c r="G90" s="217">
        <f t="shared" si="5"/>
        <v>0</v>
      </c>
      <c r="I90" s="155" t="s">
        <v>1099</v>
      </c>
      <c r="J90" s="155" t="s">
        <v>1100</v>
      </c>
      <c r="K90" s="155" t="s">
        <v>1101</v>
      </c>
      <c r="L90" s="155">
        <v>3.11</v>
      </c>
      <c r="M90">
        <f t="shared" si="6"/>
        <v>3.11</v>
      </c>
      <c r="N90" t="str">
        <f t="shared" si="7"/>
        <v/>
      </c>
    </row>
    <row r="91" spans="1:14" ht="18.75" customHeight="1" x14ac:dyDescent="0.4">
      <c r="A91" s="112" t="s">
        <v>782</v>
      </c>
      <c r="B91" s="111" t="s">
        <v>783</v>
      </c>
      <c r="C91" s="133"/>
      <c r="D91" s="113" t="s">
        <v>814</v>
      </c>
      <c r="E91" s="113" t="s">
        <v>345</v>
      </c>
      <c r="F91" s="111" t="str">
        <f t="shared" si="4"/>
        <v>FRAGILES</v>
      </c>
      <c r="G91" s="217">
        <f t="shared" si="5"/>
        <v>1</v>
      </c>
      <c r="I91" s="155" t="s">
        <v>1102</v>
      </c>
      <c r="J91" s="155" t="s">
        <v>1103</v>
      </c>
      <c r="K91" s="155" t="s">
        <v>1104</v>
      </c>
      <c r="L91" s="155">
        <v>4.03</v>
      </c>
      <c r="M91">
        <f t="shared" si="6"/>
        <v>4.03</v>
      </c>
      <c r="N91" t="str">
        <f t="shared" si="7"/>
        <v>FRAGILES</v>
      </c>
    </row>
    <row r="92" spans="1:14" ht="18.75" customHeight="1" x14ac:dyDescent="0.4">
      <c r="A92" s="112" t="s">
        <v>784</v>
      </c>
      <c r="B92" s="111" t="s">
        <v>785</v>
      </c>
      <c r="C92" s="133"/>
      <c r="D92" s="113" t="s">
        <v>810</v>
      </c>
      <c r="E92" s="113" t="s">
        <v>298</v>
      </c>
      <c r="F92" s="111" t="str">
        <f t="shared" si="4"/>
        <v/>
      </c>
      <c r="G92" s="217">
        <f t="shared" si="5"/>
        <v>0</v>
      </c>
      <c r="I92" s="155" t="s">
        <v>1105</v>
      </c>
      <c r="J92" s="155" t="s">
        <v>1106</v>
      </c>
      <c r="K92" s="155" t="s">
        <v>1107</v>
      </c>
      <c r="L92" s="155">
        <v>3.78</v>
      </c>
      <c r="M92">
        <f t="shared" si="6"/>
        <v>3.78</v>
      </c>
      <c r="N92" t="str">
        <f t="shared" si="7"/>
        <v/>
      </c>
    </row>
    <row r="93" spans="1:14" ht="18.75" customHeight="1" x14ac:dyDescent="0.4">
      <c r="A93" s="112" t="s">
        <v>786</v>
      </c>
      <c r="B93" s="111" t="s">
        <v>787</v>
      </c>
      <c r="C93" s="133"/>
      <c r="D93" s="113" t="s">
        <v>811</v>
      </c>
      <c r="E93" s="113" t="s">
        <v>287</v>
      </c>
      <c r="F93" s="111" t="str">
        <f t="shared" si="4"/>
        <v/>
      </c>
      <c r="G93" s="217">
        <f t="shared" si="5"/>
        <v>0</v>
      </c>
      <c r="I93" s="155" t="s">
        <v>1108</v>
      </c>
      <c r="J93" s="155" t="s">
        <v>1109</v>
      </c>
      <c r="K93" s="155" t="s">
        <v>1110</v>
      </c>
      <c r="L93" s="155">
        <v>2.54</v>
      </c>
      <c r="M93">
        <f t="shared" si="6"/>
        <v>2.54</v>
      </c>
      <c r="N93" t="str">
        <f t="shared" si="7"/>
        <v/>
      </c>
    </row>
    <row r="94" spans="1:14" ht="18.75" customHeight="1" x14ac:dyDescent="0.4">
      <c r="A94" s="112" t="s">
        <v>790</v>
      </c>
      <c r="B94" s="111" t="s">
        <v>791</v>
      </c>
      <c r="C94" s="133"/>
      <c r="D94" s="113" t="s">
        <v>813</v>
      </c>
      <c r="E94" s="113" t="s">
        <v>320</v>
      </c>
      <c r="F94" s="111" t="str">
        <f t="shared" si="4"/>
        <v/>
      </c>
      <c r="G94" s="217">
        <f t="shared" si="5"/>
        <v>0</v>
      </c>
      <c r="I94" s="155" t="s">
        <v>1111</v>
      </c>
      <c r="J94" s="155" t="s">
        <v>1112</v>
      </c>
      <c r="K94" s="155" t="s">
        <v>1113</v>
      </c>
      <c r="L94" s="155">
        <v>1.83</v>
      </c>
      <c r="M94">
        <f t="shared" si="6"/>
        <v>1.83</v>
      </c>
      <c r="N94" t="str">
        <f t="shared" si="7"/>
        <v/>
      </c>
    </row>
    <row r="95" spans="1:14" ht="18.75" customHeight="1" x14ac:dyDescent="0.4">
      <c r="A95" s="112" t="s">
        <v>479</v>
      </c>
      <c r="B95" s="111" t="s">
        <v>480</v>
      </c>
      <c r="C95" s="133"/>
      <c r="D95" s="113" t="s">
        <v>810</v>
      </c>
      <c r="E95" s="113" t="s">
        <v>298</v>
      </c>
      <c r="F95" s="111" t="str">
        <f t="shared" si="4"/>
        <v/>
      </c>
      <c r="G95" s="217">
        <f t="shared" si="5"/>
        <v>0</v>
      </c>
      <c r="I95" s="155" t="s">
        <v>1114</v>
      </c>
      <c r="J95" s="155" t="s">
        <v>1115</v>
      </c>
      <c r="K95" s="155" t="s">
        <v>1116</v>
      </c>
      <c r="L95" s="155">
        <v>3.44</v>
      </c>
      <c r="M95">
        <f t="shared" si="6"/>
        <v>3.44</v>
      </c>
      <c r="N95" t="str">
        <f t="shared" si="7"/>
        <v/>
      </c>
    </row>
    <row r="96" spans="1:14" ht="18.75" customHeight="1" x14ac:dyDescent="0.4">
      <c r="A96" s="112" t="s">
        <v>481</v>
      </c>
      <c r="B96" s="111" t="s">
        <v>482</v>
      </c>
      <c r="C96" s="133"/>
      <c r="D96" s="113" t="s">
        <v>810</v>
      </c>
      <c r="E96" s="113" t="s">
        <v>298</v>
      </c>
      <c r="F96" s="111" t="str">
        <f t="shared" si="4"/>
        <v/>
      </c>
      <c r="G96" s="217">
        <f t="shared" si="5"/>
        <v>0</v>
      </c>
      <c r="I96" s="155" t="s">
        <v>1117</v>
      </c>
      <c r="J96" s="155" t="s">
        <v>1118</v>
      </c>
      <c r="K96" s="155" t="s">
        <v>1119</v>
      </c>
      <c r="L96" s="155">
        <v>3.68</v>
      </c>
      <c r="M96">
        <f t="shared" si="6"/>
        <v>3.68</v>
      </c>
      <c r="N96" t="str">
        <f t="shared" si="7"/>
        <v/>
      </c>
    </row>
    <row r="97" spans="1:14" ht="18.75" customHeight="1" x14ac:dyDescent="0.4">
      <c r="A97" s="112" t="s">
        <v>483</v>
      </c>
      <c r="B97" s="111" t="s">
        <v>484</v>
      </c>
      <c r="C97" s="133"/>
      <c r="D97" s="113" t="s">
        <v>812</v>
      </c>
      <c r="E97" s="113" t="s">
        <v>334</v>
      </c>
      <c r="F97" s="111" t="str">
        <f t="shared" si="4"/>
        <v/>
      </c>
      <c r="G97" s="217">
        <f t="shared" si="5"/>
        <v>0</v>
      </c>
      <c r="I97" s="155" t="s">
        <v>1120</v>
      </c>
      <c r="J97" s="155" t="s">
        <v>1121</v>
      </c>
      <c r="K97" s="155" t="s">
        <v>343</v>
      </c>
      <c r="L97" s="155">
        <v>3.45</v>
      </c>
      <c r="M97">
        <f t="shared" si="6"/>
        <v>3.45</v>
      </c>
      <c r="N97" t="str">
        <f t="shared" si="7"/>
        <v/>
      </c>
    </row>
    <row r="98" spans="1:14" ht="18.75" customHeight="1" x14ac:dyDescent="0.4">
      <c r="A98" s="112" t="s">
        <v>485</v>
      </c>
      <c r="B98" s="111" t="s">
        <v>486</v>
      </c>
      <c r="C98" s="133"/>
      <c r="D98" s="113" t="s">
        <v>815</v>
      </c>
      <c r="E98" s="113" t="s">
        <v>317</v>
      </c>
      <c r="F98" s="111" t="str">
        <f t="shared" si="4"/>
        <v>FRAGILES</v>
      </c>
      <c r="G98" s="217">
        <f t="shared" si="5"/>
        <v>1</v>
      </c>
      <c r="I98" s="155" t="s">
        <v>1122</v>
      </c>
      <c r="J98" s="155" t="s">
        <v>1123</v>
      </c>
      <c r="K98" s="155" t="s">
        <v>1124</v>
      </c>
      <c r="L98" s="155">
        <v>2.95</v>
      </c>
      <c r="M98">
        <f t="shared" si="6"/>
        <v>2.95</v>
      </c>
      <c r="N98" t="str">
        <f t="shared" si="7"/>
        <v/>
      </c>
    </row>
    <row r="99" spans="1:14" ht="18.75" customHeight="1" x14ac:dyDescent="0.4">
      <c r="A99" s="112" t="s">
        <v>487</v>
      </c>
      <c r="B99" s="111" t="s">
        <v>488</v>
      </c>
      <c r="C99" s="133"/>
      <c r="D99" s="113" t="s">
        <v>815</v>
      </c>
      <c r="E99" s="113" t="s">
        <v>317</v>
      </c>
      <c r="F99" s="111" t="str">
        <f t="shared" si="4"/>
        <v>FRAGILES</v>
      </c>
      <c r="G99" s="217">
        <f t="shared" si="5"/>
        <v>1</v>
      </c>
      <c r="I99" s="155" t="s">
        <v>1125</v>
      </c>
      <c r="J99" s="155" t="s">
        <v>1126</v>
      </c>
      <c r="K99" s="155" t="s">
        <v>1127</v>
      </c>
      <c r="L99" s="155">
        <v>4.1399999999999997</v>
      </c>
      <c r="M99">
        <f t="shared" si="6"/>
        <v>4.1399999999999997</v>
      </c>
      <c r="N99" t="str">
        <f t="shared" si="7"/>
        <v>FRAGILES</v>
      </c>
    </row>
    <row r="100" spans="1:14" ht="18.75" customHeight="1" x14ac:dyDescent="0.4">
      <c r="A100" s="112" t="s">
        <v>489</v>
      </c>
      <c r="B100" s="111" t="s">
        <v>490</v>
      </c>
      <c r="C100" s="133"/>
      <c r="D100" s="113" t="s">
        <v>812</v>
      </c>
      <c r="E100" s="113" t="s">
        <v>334</v>
      </c>
      <c r="F100" s="111" t="str">
        <f t="shared" si="4"/>
        <v/>
      </c>
      <c r="G100" s="217">
        <f t="shared" si="5"/>
        <v>0</v>
      </c>
      <c r="I100" s="155" t="s">
        <v>1128</v>
      </c>
      <c r="J100" s="155" t="s">
        <v>1129</v>
      </c>
      <c r="K100" s="155" t="s">
        <v>1130</v>
      </c>
      <c r="L100" s="155">
        <v>3.22</v>
      </c>
      <c r="M100">
        <f t="shared" si="6"/>
        <v>3.22</v>
      </c>
      <c r="N100" t="str">
        <f t="shared" si="7"/>
        <v/>
      </c>
    </row>
    <row r="101" spans="1:14" ht="18.75" customHeight="1" x14ac:dyDescent="0.4">
      <c r="A101" s="112" t="s">
        <v>491</v>
      </c>
      <c r="B101" s="111" t="s">
        <v>492</v>
      </c>
      <c r="C101" s="133"/>
      <c r="D101" s="113" t="s">
        <v>814</v>
      </c>
      <c r="E101" s="113" t="s">
        <v>345</v>
      </c>
      <c r="F101" s="111" t="str">
        <f t="shared" si="4"/>
        <v/>
      </c>
      <c r="G101" s="217">
        <f t="shared" si="5"/>
        <v>0</v>
      </c>
      <c r="I101" s="155" t="s">
        <v>1131</v>
      </c>
      <c r="J101" s="155" t="s">
        <v>1132</v>
      </c>
      <c r="K101" s="155" t="s">
        <v>1133</v>
      </c>
      <c r="L101" s="155">
        <v>3.3</v>
      </c>
      <c r="M101">
        <f t="shared" si="6"/>
        <v>3.3</v>
      </c>
      <c r="N101" t="str">
        <f t="shared" si="7"/>
        <v/>
      </c>
    </row>
    <row r="102" spans="1:14" ht="18.75" customHeight="1" x14ac:dyDescent="0.4">
      <c r="A102" s="112" t="s">
        <v>493</v>
      </c>
      <c r="B102" s="111" t="s">
        <v>494</v>
      </c>
      <c r="C102" s="133"/>
      <c r="D102" s="113" t="s">
        <v>814</v>
      </c>
      <c r="E102" s="113" t="s">
        <v>345</v>
      </c>
      <c r="F102" s="111" t="str">
        <f t="shared" si="4"/>
        <v>FRAGILES</v>
      </c>
      <c r="G102" s="217">
        <f t="shared" si="5"/>
        <v>1</v>
      </c>
      <c r="I102" s="155" t="s">
        <v>1134</v>
      </c>
      <c r="J102" s="155" t="s">
        <v>1135</v>
      </c>
      <c r="K102" s="155" t="s">
        <v>1136</v>
      </c>
      <c r="L102" s="155">
        <v>3.43</v>
      </c>
      <c r="M102">
        <f t="shared" si="6"/>
        <v>3.43</v>
      </c>
      <c r="N102" t="str">
        <f t="shared" si="7"/>
        <v/>
      </c>
    </row>
    <row r="103" spans="1:14" ht="18.75" customHeight="1" x14ac:dyDescent="0.4">
      <c r="A103" s="112" t="s">
        <v>495</v>
      </c>
      <c r="B103" s="111" t="s">
        <v>496</v>
      </c>
      <c r="C103" s="133"/>
      <c r="D103" s="113" t="s">
        <v>812</v>
      </c>
      <c r="E103" s="113" t="s">
        <v>334</v>
      </c>
      <c r="F103" s="111" t="str">
        <f t="shared" si="4"/>
        <v/>
      </c>
      <c r="G103" s="217">
        <f t="shared" si="5"/>
        <v>0</v>
      </c>
      <c r="I103" s="155" t="s">
        <v>1137</v>
      </c>
      <c r="J103" s="155" t="s">
        <v>1138</v>
      </c>
      <c r="K103" s="155" t="s">
        <v>1139</v>
      </c>
      <c r="L103" s="155">
        <v>2.95</v>
      </c>
      <c r="M103">
        <f t="shared" si="6"/>
        <v>2.95</v>
      </c>
      <c r="N103" t="str">
        <f t="shared" si="7"/>
        <v/>
      </c>
    </row>
    <row r="104" spans="1:14" ht="18.75" customHeight="1" x14ac:dyDescent="0.4">
      <c r="A104" s="112" t="s">
        <v>497</v>
      </c>
      <c r="B104" s="111" t="s">
        <v>498</v>
      </c>
      <c r="C104" s="133"/>
      <c r="D104" s="113" t="s">
        <v>815</v>
      </c>
      <c r="E104" s="113" t="s">
        <v>317</v>
      </c>
      <c r="F104" s="111" t="str">
        <f t="shared" si="4"/>
        <v>FRAGILES</v>
      </c>
      <c r="G104" s="217">
        <f t="shared" si="5"/>
        <v>1</v>
      </c>
      <c r="I104" s="155" t="s">
        <v>1140</v>
      </c>
      <c r="J104" s="155" t="s">
        <v>1141</v>
      </c>
      <c r="K104" s="155" t="s">
        <v>346</v>
      </c>
      <c r="L104" s="155">
        <v>4.0999999999999996</v>
      </c>
      <c r="M104">
        <f t="shared" si="6"/>
        <v>4.0999999999999996</v>
      </c>
      <c r="N104" t="str">
        <f t="shared" si="7"/>
        <v>FRAGILES</v>
      </c>
    </row>
    <row r="105" spans="1:14" ht="18.75" customHeight="1" x14ac:dyDescent="0.4">
      <c r="A105" s="112" t="s">
        <v>499</v>
      </c>
      <c r="B105" s="111" t="s">
        <v>500</v>
      </c>
      <c r="C105" s="133"/>
      <c r="D105" s="113" t="s">
        <v>811</v>
      </c>
      <c r="E105" s="113" t="s">
        <v>287</v>
      </c>
      <c r="F105" s="111" t="str">
        <f t="shared" si="4"/>
        <v/>
      </c>
      <c r="G105" s="217">
        <f t="shared" si="5"/>
        <v>0</v>
      </c>
      <c r="I105" s="155" t="s">
        <v>1142</v>
      </c>
      <c r="J105" s="155" t="s">
        <v>1143</v>
      </c>
      <c r="K105" s="155" t="s">
        <v>1144</v>
      </c>
      <c r="L105" s="155">
        <v>3.82</v>
      </c>
      <c r="M105">
        <f t="shared" si="6"/>
        <v>3.82</v>
      </c>
      <c r="N105" t="str">
        <f t="shared" si="7"/>
        <v>FRAGILES</v>
      </c>
    </row>
    <row r="106" spans="1:14" ht="18.75" customHeight="1" x14ac:dyDescent="0.4">
      <c r="A106" s="112" t="s">
        <v>501</v>
      </c>
      <c r="B106" s="111" t="s">
        <v>502</v>
      </c>
      <c r="C106" s="133"/>
      <c r="D106" s="113" t="s">
        <v>812</v>
      </c>
      <c r="E106" s="113" t="s">
        <v>334</v>
      </c>
      <c r="F106" s="111" t="str">
        <f t="shared" si="4"/>
        <v/>
      </c>
      <c r="G106" s="217">
        <f t="shared" si="5"/>
        <v>0</v>
      </c>
      <c r="I106" s="155" t="s">
        <v>1145</v>
      </c>
      <c r="J106" s="155" t="s">
        <v>1146</v>
      </c>
      <c r="K106" s="155" t="s">
        <v>348</v>
      </c>
      <c r="L106" s="155">
        <v>3.19</v>
      </c>
      <c r="M106">
        <f t="shared" si="6"/>
        <v>3.19</v>
      </c>
      <c r="N106" t="str">
        <f t="shared" si="7"/>
        <v/>
      </c>
    </row>
    <row r="107" spans="1:14" ht="18.75" customHeight="1" x14ac:dyDescent="0.4">
      <c r="A107" s="112" t="s">
        <v>503</v>
      </c>
      <c r="B107" s="111" t="s">
        <v>504</v>
      </c>
      <c r="C107" s="133"/>
      <c r="D107" s="113" t="s">
        <v>813</v>
      </c>
      <c r="E107" s="113" t="s">
        <v>320</v>
      </c>
      <c r="F107" s="111" t="str">
        <f t="shared" si="4"/>
        <v/>
      </c>
      <c r="G107" s="217">
        <f t="shared" si="5"/>
        <v>0</v>
      </c>
      <c r="I107" s="155" t="s">
        <v>1147</v>
      </c>
      <c r="J107" s="155" t="s">
        <v>1148</v>
      </c>
      <c r="K107" s="155" t="s">
        <v>350</v>
      </c>
      <c r="L107" s="155">
        <v>3.53</v>
      </c>
      <c r="M107">
        <f t="shared" si="6"/>
        <v>3.53</v>
      </c>
      <c r="N107" t="str">
        <f t="shared" si="7"/>
        <v/>
      </c>
    </row>
    <row r="108" spans="1:14" ht="18.75" customHeight="1" x14ac:dyDescent="0.4">
      <c r="A108" s="112" t="s">
        <v>505</v>
      </c>
      <c r="B108" s="111" t="s">
        <v>506</v>
      </c>
      <c r="C108" s="133"/>
      <c r="D108" s="113" t="s">
        <v>813</v>
      </c>
      <c r="E108" s="113" t="s">
        <v>320</v>
      </c>
      <c r="F108" s="111" t="str">
        <f t="shared" si="4"/>
        <v/>
      </c>
      <c r="G108" s="217">
        <f t="shared" si="5"/>
        <v>0</v>
      </c>
      <c r="I108" s="155" t="s">
        <v>1149</v>
      </c>
      <c r="J108" s="155" t="s">
        <v>1150</v>
      </c>
      <c r="K108" s="155" t="s">
        <v>352</v>
      </c>
      <c r="L108" s="155">
        <v>2.88</v>
      </c>
      <c r="M108">
        <f t="shared" si="6"/>
        <v>2.88</v>
      </c>
      <c r="N108" t="str">
        <f t="shared" si="7"/>
        <v/>
      </c>
    </row>
    <row r="109" spans="1:14" ht="18.75" customHeight="1" x14ac:dyDescent="0.4">
      <c r="A109" s="112" t="s">
        <v>381</v>
      </c>
      <c r="B109" s="111" t="s">
        <v>382</v>
      </c>
      <c r="C109" s="133"/>
      <c r="D109" s="113" t="s">
        <v>813</v>
      </c>
      <c r="E109" s="113" t="s">
        <v>320</v>
      </c>
      <c r="F109" s="111" t="str">
        <f t="shared" si="4"/>
        <v/>
      </c>
      <c r="G109" s="217">
        <f t="shared" si="5"/>
        <v>0</v>
      </c>
      <c r="I109" s="155" t="s">
        <v>1151</v>
      </c>
      <c r="J109" s="155" t="s">
        <v>1036</v>
      </c>
      <c r="K109" s="155" t="s">
        <v>1152</v>
      </c>
      <c r="L109" s="155">
        <v>4.6500000000000004</v>
      </c>
      <c r="M109">
        <f t="shared" si="6"/>
        <v>4.6500000000000004</v>
      </c>
      <c r="N109" t="str">
        <f t="shared" si="7"/>
        <v>FRAGILES</v>
      </c>
    </row>
    <row r="110" spans="1:14" ht="18.75" customHeight="1" x14ac:dyDescent="0.4">
      <c r="A110" s="112" t="s">
        <v>387</v>
      </c>
      <c r="B110" s="111" t="s">
        <v>388</v>
      </c>
      <c r="C110" s="133"/>
      <c r="D110" s="113" t="s">
        <v>815</v>
      </c>
      <c r="E110" s="113" t="s">
        <v>317</v>
      </c>
      <c r="F110" s="111" t="str">
        <f t="shared" si="4"/>
        <v>FRAGILES</v>
      </c>
      <c r="G110" s="217">
        <f t="shared" si="5"/>
        <v>1</v>
      </c>
      <c r="I110" s="155" t="s">
        <v>1153</v>
      </c>
      <c r="J110" s="155" t="s">
        <v>1154</v>
      </c>
      <c r="K110" s="155" t="s">
        <v>1155</v>
      </c>
      <c r="L110" s="155">
        <v>4.45</v>
      </c>
      <c r="M110">
        <f t="shared" si="6"/>
        <v>4.45</v>
      </c>
      <c r="N110" t="str">
        <f t="shared" si="7"/>
        <v>FRAGILES</v>
      </c>
    </row>
    <row r="111" spans="1:14" ht="18.75" customHeight="1" x14ac:dyDescent="0.4">
      <c r="A111" s="112" t="s">
        <v>405</v>
      </c>
      <c r="B111" s="111" t="s">
        <v>316</v>
      </c>
      <c r="C111" s="133"/>
      <c r="D111" s="113" t="s">
        <v>815</v>
      </c>
      <c r="E111" s="113" t="s">
        <v>317</v>
      </c>
      <c r="F111" s="111" t="str">
        <f t="shared" si="4"/>
        <v>FRAGILES</v>
      </c>
      <c r="G111" s="217">
        <f t="shared" si="5"/>
        <v>1</v>
      </c>
      <c r="I111" s="155" t="s">
        <v>1156</v>
      </c>
      <c r="J111" s="155" t="s">
        <v>1157</v>
      </c>
      <c r="K111" s="155" t="s">
        <v>1158</v>
      </c>
      <c r="L111" s="155">
        <v>2.84</v>
      </c>
      <c r="M111">
        <f t="shared" si="6"/>
        <v>2.84</v>
      </c>
      <c r="N111" t="str">
        <f t="shared" si="7"/>
        <v/>
      </c>
    </row>
    <row r="112" spans="1:14" ht="18.75" customHeight="1" x14ac:dyDescent="0.4">
      <c r="A112" s="112" t="s">
        <v>443</v>
      </c>
      <c r="B112" s="111" t="s">
        <v>444</v>
      </c>
      <c r="C112" s="133"/>
      <c r="D112" s="113" t="s">
        <v>813</v>
      </c>
      <c r="E112" s="113" t="s">
        <v>284</v>
      </c>
      <c r="F112" s="111" t="str">
        <f t="shared" si="4"/>
        <v/>
      </c>
      <c r="G112" s="217">
        <f t="shared" si="5"/>
        <v>0</v>
      </c>
      <c r="I112" s="155" t="s">
        <v>1159</v>
      </c>
      <c r="J112" s="155" t="s">
        <v>1160</v>
      </c>
      <c r="K112" s="155" t="s">
        <v>1161</v>
      </c>
      <c r="L112" s="155">
        <v>3.69</v>
      </c>
      <c r="M112">
        <f t="shared" si="6"/>
        <v>3.69</v>
      </c>
      <c r="N112" t="str">
        <f t="shared" si="7"/>
        <v/>
      </c>
    </row>
    <row r="113" spans="1:14" ht="18.75" customHeight="1" x14ac:dyDescent="0.4">
      <c r="A113" s="112" t="s">
        <v>456</v>
      </c>
      <c r="B113" s="111" t="s">
        <v>457</v>
      </c>
      <c r="C113" s="133"/>
      <c r="D113" s="113" t="s">
        <v>811</v>
      </c>
      <c r="E113" s="113" t="s">
        <v>287</v>
      </c>
      <c r="F113" s="111" t="str">
        <f t="shared" si="4"/>
        <v/>
      </c>
      <c r="G113" s="217">
        <f t="shared" si="5"/>
        <v>0</v>
      </c>
      <c r="I113" s="155" t="s">
        <v>1162</v>
      </c>
      <c r="J113" s="155" t="s">
        <v>1163</v>
      </c>
      <c r="K113" s="155" t="s">
        <v>1164</v>
      </c>
      <c r="L113" s="155">
        <v>2.81</v>
      </c>
      <c r="M113">
        <f t="shared" si="6"/>
        <v>2.81</v>
      </c>
      <c r="N113" t="str">
        <f t="shared" si="7"/>
        <v/>
      </c>
    </row>
    <row r="114" spans="1:14" ht="18.75" customHeight="1" x14ac:dyDescent="0.4">
      <c r="A114" s="112" t="s">
        <v>585</v>
      </c>
      <c r="B114" s="111" t="s">
        <v>586</v>
      </c>
      <c r="C114" s="133"/>
      <c r="D114" s="113" t="s">
        <v>810</v>
      </c>
      <c r="E114" s="113" t="s">
        <v>303</v>
      </c>
      <c r="F114" s="111" t="str">
        <f t="shared" si="4"/>
        <v/>
      </c>
      <c r="G114" s="217">
        <f t="shared" si="5"/>
        <v>0</v>
      </c>
      <c r="I114" s="155" t="s">
        <v>1165</v>
      </c>
      <c r="J114" s="155" t="s">
        <v>1166</v>
      </c>
      <c r="K114" s="155" t="s">
        <v>354</v>
      </c>
      <c r="L114" s="155">
        <v>2.84</v>
      </c>
      <c r="M114">
        <f t="shared" si="6"/>
        <v>2.84</v>
      </c>
      <c r="N114" t="str">
        <f t="shared" si="7"/>
        <v/>
      </c>
    </row>
    <row r="115" spans="1:14" ht="18.75" customHeight="1" x14ac:dyDescent="0.4">
      <c r="A115" s="112" t="s">
        <v>674</v>
      </c>
      <c r="B115" s="111" t="s">
        <v>675</v>
      </c>
      <c r="C115" s="133"/>
      <c r="D115" s="113" t="s">
        <v>815</v>
      </c>
      <c r="E115" s="113" t="s">
        <v>317</v>
      </c>
      <c r="F115" s="111" t="str">
        <f t="shared" si="4"/>
        <v>FRAGILES</v>
      </c>
      <c r="G115" s="217">
        <f t="shared" si="5"/>
        <v>1</v>
      </c>
      <c r="I115" s="155" t="s">
        <v>1167</v>
      </c>
      <c r="J115" s="155" t="s">
        <v>1168</v>
      </c>
      <c r="K115" s="155" t="s">
        <v>357</v>
      </c>
      <c r="L115" s="155">
        <v>3.4</v>
      </c>
      <c r="M115">
        <f t="shared" si="6"/>
        <v>3.4</v>
      </c>
      <c r="N115" t="str">
        <f t="shared" si="7"/>
        <v/>
      </c>
    </row>
    <row r="116" spans="1:14" ht="18.75" customHeight="1" x14ac:dyDescent="0.4">
      <c r="A116" s="112" t="s">
        <v>760</v>
      </c>
      <c r="B116" s="111" t="s">
        <v>761</v>
      </c>
      <c r="C116" s="133"/>
      <c r="D116" s="113" t="s">
        <v>815</v>
      </c>
      <c r="E116" s="113" t="s">
        <v>342</v>
      </c>
      <c r="F116" s="111" t="str">
        <f t="shared" si="4"/>
        <v/>
      </c>
      <c r="G116" s="217">
        <f t="shared" si="5"/>
        <v>0</v>
      </c>
      <c r="I116" s="155" t="s">
        <v>1169</v>
      </c>
      <c r="J116" s="155" t="s">
        <v>1170</v>
      </c>
      <c r="K116" s="155" t="s">
        <v>359</v>
      </c>
      <c r="L116" s="155">
        <v>3.37</v>
      </c>
      <c r="M116">
        <f t="shared" si="6"/>
        <v>3.37</v>
      </c>
      <c r="N116" t="str">
        <f t="shared" si="7"/>
        <v/>
      </c>
    </row>
    <row r="117" spans="1:14" ht="18.75" customHeight="1" x14ac:dyDescent="0.4">
      <c r="A117" s="112" t="s">
        <v>772</v>
      </c>
      <c r="B117" s="111" t="s">
        <v>773</v>
      </c>
      <c r="C117" s="133"/>
      <c r="D117" s="113" t="s">
        <v>811</v>
      </c>
      <c r="E117" s="113" t="s">
        <v>287</v>
      </c>
      <c r="F117" s="111" t="str">
        <f t="shared" si="4"/>
        <v/>
      </c>
      <c r="G117" s="217">
        <f t="shared" si="5"/>
        <v>0</v>
      </c>
      <c r="I117" s="155" t="s">
        <v>1171</v>
      </c>
      <c r="J117" s="155" t="s">
        <v>1172</v>
      </c>
      <c r="K117" s="155" t="s">
        <v>1173</v>
      </c>
      <c r="L117" s="155">
        <v>3.14</v>
      </c>
      <c r="M117">
        <f t="shared" si="6"/>
        <v>3.14</v>
      </c>
      <c r="N117" t="str">
        <f t="shared" si="7"/>
        <v/>
      </c>
    </row>
    <row r="118" spans="1:14" ht="18.75" customHeight="1" x14ac:dyDescent="0.4">
      <c r="A118" s="112" t="s">
        <v>408</v>
      </c>
      <c r="B118" s="111" t="s">
        <v>409</v>
      </c>
      <c r="C118" s="133"/>
      <c r="D118" s="113" t="s">
        <v>814</v>
      </c>
      <c r="E118" s="113" t="s">
        <v>345</v>
      </c>
      <c r="F118" s="111" t="str">
        <f t="shared" si="4"/>
        <v>FRAGILES</v>
      </c>
      <c r="G118" s="217">
        <f t="shared" si="5"/>
        <v>1</v>
      </c>
      <c r="I118" s="155" t="s">
        <v>1174</v>
      </c>
      <c r="J118" s="155" t="s">
        <v>1175</v>
      </c>
      <c r="K118" s="155" t="s">
        <v>1176</v>
      </c>
      <c r="L118" s="155">
        <v>3.55</v>
      </c>
      <c r="M118">
        <f t="shared" si="6"/>
        <v>3.55</v>
      </c>
      <c r="N118" t="str">
        <f t="shared" si="7"/>
        <v/>
      </c>
    </row>
    <row r="119" spans="1:14" ht="18.75" customHeight="1" x14ac:dyDescent="0.4">
      <c r="A119" s="112" t="s">
        <v>410</v>
      </c>
      <c r="B119" s="111" t="s">
        <v>411</v>
      </c>
      <c r="C119" s="133"/>
      <c r="D119" s="113" t="s">
        <v>813</v>
      </c>
      <c r="E119" s="113" t="s">
        <v>281</v>
      </c>
      <c r="F119" s="111" t="str">
        <f t="shared" si="4"/>
        <v/>
      </c>
      <c r="G119" s="217">
        <f t="shared" si="5"/>
        <v>0</v>
      </c>
      <c r="I119" s="155" t="s">
        <v>1177</v>
      </c>
      <c r="J119" s="155" t="s">
        <v>1178</v>
      </c>
      <c r="K119" s="155" t="s">
        <v>1179</v>
      </c>
      <c r="L119" s="155">
        <v>2.58</v>
      </c>
      <c r="M119">
        <f t="shared" si="6"/>
        <v>2.58</v>
      </c>
      <c r="N119" t="str">
        <f t="shared" si="7"/>
        <v/>
      </c>
    </row>
    <row r="120" spans="1:14" ht="18.75" customHeight="1" x14ac:dyDescent="0.4">
      <c r="A120" s="112" t="s">
        <v>507</v>
      </c>
      <c r="B120" s="111" t="s">
        <v>508</v>
      </c>
      <c r="C120" s="133"/>
      <c r="D120" s="113" t="s">
        <v>815</v>
      </c>
      <c r="E120" s="113" t="s">
        <v>317</v>
      </c>
      <c r="F120" s="111" t="str">
        <f t="shared" si="4"/>
        <v/>
      </c>
      <c r="G120" s="217">
        <f t="shared" si="5"/>
        <v>0</v>
      </c>
      <c r="I120" s="155" t="s">
        <v>1180</v>
      </c>
      <c r="J120" s="155" t="s">
        <v>1181</v>
      </c>
      <c r="K120" s="155" t="s">
        <v>1182</v>
      </c>
      <c r="L120" s="155">
        <v>3.17</v>
      </c>
      <c r="M120">
        <f t="shared" si="6"/>
        <v>3.17</v>
      </c>
      <c r="N120" t="str">
        <f t="shared" si="7"/>
        <v/>
      </c>
    </row>
    <row r="121" spans="1:14" ht="18.75" customHeight="1" x14ac:dyDescent="0.4">
      <c r="A121" s="112" t="s">
        <v>509</v>
      </c>
      <c r="B121" s="111" t="s">
        <v>510</v>
      </c>
      <c r="C121" s="133"/>
      <c r="D121" s="113" t="s">
        <v>813</v>
      </c>
      <c r="E121" s="113" t="s">
        <v>320</v>
      </c>
      <c r="F121" s="111" t="str">
        <f t="shared" si="4"/>
        <v/>
      </c>
      <c r="G121" s="217">
        <f t="shared" si="5"/>
        <v>0</v>
      </c>
      <c r="I121" s="155" t="s">
        <v>1183</v>
      </c>
      <c r="J121" s="155" t="s">
        <v>1184</v>
      </c>
      <c r="K121" s="155" t="s">
        <v>1185</v>
      </c>
      <c r="L121" s="155">
        <v>2.1</v>
      </c>
      <c r="M121">
        <f t="shared" si="6"/>
        <v>2.1</v>
      </c>
      <c r="N121" t="str">
        <f t="shared" si="7"/>
        <v/>
      </c>
    </row>
    <row r="122" spans="1:14" ht="18.75" customHeight="1" x14ac:dyDescent="0.4">
      <c r="A122" s="112" t="s">
        <v>511</v>
      </c>
      <c r="B122" s="111" t="s">
        <v>512</v>
      </c>
      <c r="C122" s="133"/>
      <c r="D122" s="113" t="s">
        <v>814</v>
      </c>
      <c r="E122" s="113" t="s">
        <v>295</v>
      </c>
      <c r="F122" s="111" t="str">
        <f t="shared" si="4"/>
        <v/>
      </c>
      <c r="G122" s="217">
        <f t="shared" si="5"/>
        <v>0</v>
      </c>
      <c r="I122" s="155" t="s">
        <v>1186</v>
      </c>
      <c r="J122" s="155" t="s">
        <v>1187</v>
      </c>
      <c r="K122" s="155" t="s">
        <v>361</v>
      </c>
      <c r="L122" s="155">
        <v>3.44</v>
      </c>
      <c r="M122">
        <f t="shared" si="6"/>
        <v>3.44</v>
      </c>
      <c r="N122" t="str">
        <f t="shared" si="7"/>
        <v/>
      </c>
    </row>
    <row r="123" spans="1:14" ht="18.75" customHeight="1" x14ac:dyDescent="0.4">
      <c r="A123" s="112" t="s">
        <v>513</v>
      </c>
      <c r="B123" s="111" t="s">
        <v>514</v>
      </c>
      <c r="C123" s="133"/>
      <c r="D123" s="113" t="s">
        <v>815</v>
      </c>
      <c r="E123" s="113" t="s">
        <v>317</v>
      </c>
      <c r="F123" s="111" t="str">
        <f t="shared" si="4"/>
        <v/>
      </c>
      <c r="G123" s="217">
        <f t="shared" si="5"/>
        <v>0</v>
      </c>
      <c r="I123" s="155" t="s">
        <v>1188</v>
      </c>
      <c r="J123" s="155" t="s">
        <v>1189</v>
      </c>
      <c r="K123" s="155" t="s">
        <v>1190</v>
      </c>
      <c r="L123" s="155">
        <v>3.84</v>
      </c>
      <c r="M123">
        <f t="shared" si="6"/>
        <v>3.84</v>
      </c>
      <c r="N123" t="str">
        <f t="shared" si="7"/>
        <v>FRAGILES</v>
      </c>
    </row>
    <row r="124" spans="1:14" ht="18.75" customHeight="1" x14ac:dyDescent="0.4">
      <c r="A124" s="112" t="s">
        <v>515</v>
      </c>
      <c r="B124" s="111" t="s">
        <v>516</v>
      </c>
      <c r="C124" s="133"/>
      <c r="D124" s="113" t="s">
        <v>810</v>
      </c>
      <c r="E124" s="113" t="s">
        <v>303</v>
      </c>
      <c r="F124" s="111" t="str">
        <f t="shared" si="4"/>
        <v/>
      </c>
      <c r="G124" s="217">
        <f t="shared" si="5"/>
        <v>0</v>
      </c>
      <c r="I124" s="155" t="s">
        <v>1191</v>
      </c>
      <c r="J124" s="155" t="s">
        <v>1192</v>
      </c>
      <c r="K124" s="155" t="s">
        <v>363</v>
      </c>
      <c r="L124" s="155">
        <v>3.41</v>
      </c>
      <c r="M124">
        <f t="shared" si="6"/>
        <v>3.41</v>
      </c>
      <c r="N124" t="str">
        <f t="shared" si="7"/>
        <v/>
      </c>
    </row>
    <row r="125" spans="1:14" ht="18.75" customHeight="1" x14ac:dyDescent="0.4">
      <c r="A125" s="112" t="s">
        <v>517</v>
      </c>
      <c r="B125" s="111" t="s">
        <v>518</v>
      </c>
      <c r="C125" s="133"/>
      <c r="D125" s="113" t="s">
        <v>811</v>
      </c>
      <c r="E125" s="113" t="s">
        <v>287</v>
      </c>
      <c r="F125" s="111" t="str">
        <f t="shared" si="4"/>
        <v/>
      </c>
      <c r="G125" s="217">
        <f t="shared" si="5"/>
        <v>0</v>
      </c>
      <c r="I125" s="155" t="s">
        <v>1193</v>
      </c>
      <c r="J125" s="155" t="s">
        <v>1194</v>
      </c>
      <c r="K125" s="155" t="s">
        <v>1195</v>
      </c>
      <c r="L125" s="155">
        <v>4.55</v>
      </c>
      <c r="M125">
        <f t="shared" si="6"/>
        <v>4.55</v>
      </c>
      <c r="N125" t="str">
        <f t="shared" si="7"/>
        <v>FRAGILES</v>
      </c>
    </row>
    <row r="126" spans="1:14" ht="18.75" customHeight="1" x14ac:dyDescent="0.4">
      <c r="A126" s="112" t="s">
        <v>519</v>
      </c>
      <c r="B126" s="111" t="s">
        <v>520</v>
      </c>
      <c r="C126" s="133"/>
      <c r="D126" s="113" t="s">
        <v>810</v>
      </c>
      <c r="E126" s="113" t="s">
        <v>298</v>
      </c>
      <c r="F126" s="111" t="str">
        <f t="shared" si="4"/>
        <v/>
      </c>
      <c r="G126" s="217">
        <f t="shared" si="5"/>
        <v>0</v>
      </c>
      <c r="I126" s="155" t="s">
        <v>1196</v>
      </c>
      <c r="J126" s="155" t="s">
        <v>1197</v>
      </c>
      <c r="K126" s="155" t="s">
        <v>365</v>
      </c>
      <c r="L126" s="155">
        <v>3.59</v>
      </c>
      <c r="M126">
        <f t="shared" si="6"/>
        <v>3.59</v>
      </c>
      <c r="N126" t="str">
        <f t="shared" si="7"/>
        <v/>
      </c>
    </row>
    <row r="127" spans="1:14" ht="18.75" customHeight="1" x14ac:dyDescent="0.4">
      <c r="A127" s="112" t="s">
        <v>521</v>
      </c>
      <c r="B127" s="111" t="s">
        <v>306</v>
      </c>
      <c r="C127" s="133"/>
      <c r="D127" s="113" t="s">
        <v>815</v>
      </c>
      <c r="E127" s="113" t="s">
        <v>307</v>
      </c>
      <c r="F127" s="111" t="str">
        <f t="shared" si="4"/>
        <v>FRAGILES</v>
      </c>
      <c r="G127" s="217">
        <f t="shared" si="5"/>
        <v>1</v>
      </c>
      <c r="I127" s="155" t="s">
        <v>1198</v>
      </c>
      <c r="J127" s="155" t="s">
        <v>1199</v>
      </c>
      <c r="K127" s="155" t="s">
        <v>1200</v>
      </c>
      <c r="L127" s="155">
        <v>3.67</v>
      </c>
      <c r="M127">
        <f t="shared" si="6"/>
        <v>3.67</v>
      </c>
      <c r="N127" t="str">
        <f t="shared" si="7"/>
        <v/>
      </c>
    </row>
    <row r="128" spans="1:14" ht="18.75" customHeight="1" x14ac:dyDescent="0.4">
      <c r="A128" s="112" t="s">
        <v>522</v>
      </c>
      <c r="B128" s="111" t="s">
        <v>523</v>
      </c>
      <c r="C128" s="133"/>
      <c r="D128" s="113" t="s">
        <v>812</v>
      </c>
      <c r="E128" s="113" t="s">
        <v>334</v>
      </c>
      <c r="F128" s="111" t="str">
        <f t="shared" si="4"/>
        <v/>
      </c>
      <c r="G128" s="217">
        <f t="shared" si="5"/>
        <v>0</v>
      </c>
      <c r="I128" s="155" t="s">
        <v>1201</v>
      </c>
      <c r="J128" s="155" t="s">
        <v>1202</v>
      </c>
      <c r="K128" s="155" t="s">
        <v>367</v>
      </c>
      <c r="L128" s="155">
        <v>3.07</v>
      </c>
      <c r="M128">
        <f t="shared" si="6"/>
        <v>3.07</v>
      </c>
      <c r="N128" t="str">
        <f t="shared" si="7"/>
        <v/>
      </c>
    </row>
    <row r="129" spans="1:14" ht="18.75" customHeight="1" x14ac:dyDescent="0.4">
      <c r="A129" s="112" t="s">
        <v>524</v>
      </c>
      <c r="B129" s="111" t="s">
        <v>525</v>
      </c>
      <c r="C129" s="133"/>
      <c r="D129" s="113" t="s">
        <v>810</v>
      </c>
      <c r="E129" s="113" t="s">
        <v>298</v>
      </c>
      <c r="F129" s="111" t="str">
        <f t="shared" si="4"/>
        <v/>
      </c>
      <c r="G129" s="217">
        <f t="shared" si="5"/>
        <v>0</v>
      </c>
      <c r="I129" s="155" t="s">
        <v>1203</v>
      </c>
      <c r="J129" s="155" t="s">
        <v>1204</v>
      </c>
      <c r="K129" s="155" t="s">
        <v>1205</v>
      </c>
      <c r="L129" s="155">
        <v>3.67</v>
      </c>
      <c r="M129">
        <f t="shared" si="6"/>
        <v>3.67</v>
      </c>
      <c r="N129" t="str">
        <f t="shared" si="7"/>
        <v/>
      </c>
    </row>
    <row r="130" spans="1:14" ht="18.75" customHeight="1" x14ac:dyDescent="0.4">
      <c r="A130" s="112" t="s">
        <v>526</v>
      </c>
      <c r="B130" s="111" t="s">
        <v>527</v>
      </c>
      <c r="C130" s="133"/>
      <c r="D130" s="113" t="s">
        <v>811</v>
      </c>
      <c r="E130" s="113" t="s">
        <v>287</v>
      </c>
      <c r="F130" s="111" t="str">
        <f t="shared" si="4"/>
        <v/>
      </c>
      <c r="G130" s="217">
        <f t="shared" si="5"/>
        <v>0</v>
      </c>
      <c r="I130" s="155" t="s">
        <v>1206</v>
      </c>
      <c r="J130" s="155" t="s">
        <v>1207</v>
      </c>
      <c r="K130" s="155" t="s">
        <v>1208</v>
      </c>
      <c r="L130" s="155">
        <v>4.5599999999999996</v>
      </c>
      <c r="M130">
        <f t="shared" si="6"/>
        <v>4.5599999999999996</v>
      </c>
      <c r="N130" t="str">
        <f t="shared" si="7"/>
        <v>FRAGILES</v>
      </c>
    </row>
    <row r="131" spans="1:14" ht="18.75" customHeight="1" x14ac:dyDescent="0.4">
      <c r="A131" s="112" t="s">
        <v>528</v>
      </c>
      <c r="B131" s="111" t="s">
        <v>428</v>
      </c>
      <c r="C131" s="133"/>
      <c r="D131" s="113" t="s">
        <v>812</v>
      </c>
      <c r="E131" s="113" t="s">
        <v>334</v>
      </c>
      <c r="F131" s="111" t="str">
        <f t="shared" si="4"/>
        <v>FRAGILES</v>
      </c>
      <c r="G131" s="217">
        <f t="shared" si="5"/>
        <v>1</v>
      </c>
      <c r="I131" s="155" t="s">
        <v>1209</v>
      </c>
      <c r="J131" s="155" t="s">
        <v>1210</v>
      </c>
      <c r="K131" s="155" t="s">
        <v>1211</v>
      </c>
      <c r="L131" s="155">
        <v>3.24</v>
      </c>
      <c r="M131">
        <f t="shared" si="6"/>
        <v>3.24</v>
      </c>
      <c r="N131" t="str">
        <f t="shared" si="7"/>
        <v/>
      </c>
    </row>
    <row r="132" spans="1:14" ht="18.75" customHeight="1" x14ac:dyDescent="0.4">
      <c r="A132" s="112" t="s">
        <v>529</v>
      </c>
      <c r="B132" s="111" t="s">
        <v>530</v>
      </c>
      <c r="C132" s="133"/>
      <c r="D132" s="113" t="s">
        <v>814</v>
      </c>
      <c r="E132" s="113" t="s">
        <v>345</v>
      </c>
      <c r="F132" s="111" t="str">
        <f t="shared" ref="F132:F195" si="8">VLOOKUP(A132,K:N,4,FALSE)</f>
        <v/>
      </c>
      <c r="G132" s="217">
        <f t="shared" ref="G132:G195" si="9">IF(F132="fragiles",1,0)</f>
        <v>0</v>
      </c>
      <c r="I132" s="155" t="s">
        <v>1212</v>
      </c>
      <c r="J132" s="155" t="s">
        <v>1213</v>
      </c>
      <c r="K132" s="155" t="s">
        <v>1214</v>
      </c>
      <c r="L132" s="155">
        <v>2.66</v>
      </c>
      <c r="M132">
        <f t="shared" ref="M132:M195" si="10">L132+0</f>
        <v>2.66</v>
      </c>
      <c r="N132" t="str">
        <f t="shared" ref="N132:N195" si="11">IF(M132&gt;$M$1,"FRAGILES","")</f>
        <v/>
      </c>
    </row>
    <row r="133" spans="1:14" ht="18.75" customHeight="1" x14ac:dyDescent="0.4">
      <c r="A133" s="112" t="s">
        <v>531</v>
      </c>
      <c r="B133" s="111" t="s">
        <v>532</v>
      </c>
      <c r="C133" s="133"/>
      <c r="D133" s="113" t="s">
        <v>813</v>
      </c>
      <c r="E133" s="113" t="s">
        <v>320</v>
      </c>
      <c r="F133" s="111" t="str">
        <f t="shared" si="8"/>
        <v/>
      </c>
      <c r="G133" s="217">
        <f t="shared" si="9"/>
        <v>0</v>
      </c>
      <c r="I133" s="155" t="s">
        <v>1215</v>
      </c>
      <c r="J133" s="155" t="s">
        <v>1216</v>
      </c>
      <c r="K133" s="155" t="s">
        <v>1217</v>
      </c>
      <c r="L133" s="155">
        <v>2.85</v>
      </c>
      <c r="M133">
        <f t="shared" si="10"/>
        <v>2.85</v>
      </c>
      <c r="N133" t="str">
        <f t="shared" si="11"/>
        <v/>
      </c>
    </row>
    <row r="134" spans="1:14" ht="18.75" customHeight="1" x14ac:dyDescent="0.4">
      <c r="A134" s="112" t="s">
        <v>533</v>
      </c>
      <c r="B134" s="111" t="s">
        <v>534</v>
      </c>
      <c r="C134" s="133"/>
      <c r="D134" s="113" t="s">
        <v>814</v>
      </c>
      <c r="E134" s="113" t="s">
        <v>295</v>
      </c>
      <c r="F134" s="111" t="str">
        <f t="shared" si="8"/>
        <v>FRAGILES</v>
      </c>
      <c r="G134" s="217">
        <f t="shared" si="9"/>
        <v>1</v>
      </c>
      <c r="I134" s="155" t="s">
        <v>1218</v>
      </c>
      <c r="J134" s="155" t="s">
        <v>1219</v>
      </c>
      <c r="K134" s="155" t="s">
        <v>1220</v>
      </c>
      <c r="L134" s="155">
        <v>2.92</v>
      </c>
      <c r="M134">
        <f t="shared" si="10"/>
        <v>2.92</v>
      </c>
      <c r="N134" t="str">
        <f t="shared" si="11"/>
        <v/>
      </c>
    </row>
    <row r="135" spans="1:14" ht="18.75" customHeight="1" x14ac:dyDescent="0.4">
      <c r="A135" s="112" t="s">
        <v>535</v>
      </c>
      <c r="B135" s="111" t="s">
        <v>536</v>
      </c>
      <c r="C135" s="133"/>
      <c r="D135" s="113" t="s">
        <v>815</v>
      </c>
      <c r="E135" s="113" t="s">
        <v>342</v>
      </c>
      <c r="F135" s="111" t="str">
        <f t="shared" si="8"/>
        <v/>
      </c>
      <c r="G135" s="217">
        <f t="shared" si="9"/>
        <v>0</v>
      </c>
      <c r="I135" s="155" t="s">
        <v>1221</v>
      </c>
      <c r="J135" s="155" t="s">
        <v>1222</v>
      </c>
      <c r="K135" s="155" t="s">
        <v>1223</v>
      </c>
      <c r="L135" s="155">
        <v>2.76</v>
      </c>
      <c r="M135">
        <f t="shared" si="10"/>
        <v>2.76</v>
      </c>
      <c r="N135" t="str">
        <f t="shared" si="11"/>
        <v/>
      </c>
    </row>
    <row r="136" spans="1:14" ht="18.75" customHeight="1" x14ac:dyDescent="0.4">
      <c r="A136" s="112" t="s">
        <v>537</v>
      </c>
      <c r="B136" s="111" t="s">
        <v>538</v>
      </c>
      <c r="C136" s="133"/>
      <c r="D136" s="113" t="s">
        <v>813</v>
      </c>
      <c r="E136" s="113" t="s">
        <v>284</v>
      </c>
      <c r="F136" s="111" t="str">
        <f t="shared" si="8"/>
        <v/>
      </c>
      <c r="G136" s="217">
        <f t="shared" si="9"/>
        <v>0</v>
      </c>
      <c r="I136" s="155" t="s">
        <v>1224</v>
      </c>
      <c r="J136" s="155" t="s">
        <v>1225</v>
      </c>
      <c r="K136" s="155" t="s">
        <v>1226</v>
      </c>
      <c r="L136" s="155">
        <v>2.71</v>
      </c>
      <c r="M136">
        <f t="shared" si="10"/>
        <v>2.71</v>
      </c>
      <c r="N136" t="str">
        <f t="shared" si="11"/>
        <v/>
      </c>
    </row>
    <row r="137" spans="1:14" ht="18.75" customHeight="1" x14ac:dyDescent="0.4">
      <c r="A137" s="112" t="s">
        <v>539</v>
      </c>
      <c r="B137" s="111" t="s">
        <v>540</v>
      </c>
      <c r="C137" s="133"/>
      <c r="D137" s="113" t="s">
        <v>814</v>
      </c>
      <c r="E137" s="113" t="s">
        <v>345</v>
      </c>
      <c r="F137" s="111" t="str">
        <f t="shared" si="8"/>
        <v/>
      </c>
      <c r="G137" s="217">
        <f t="shared" si="9"/>
        <v>0</v>
      </c>
      <c r="I137" s="155" t="s">
        <v>1227</v>
      </c>
      <c r="J137" s="155" t="s">
        <v>1228</v>
      </c>
      <c r="K137" s="155" t="s">
        <v>1229</v>
      </c>
      <c r="L137" s="155">
        <v>2.91</v>
      </c>
      <c r="M137">
        <f t="shared" si="10"/>
        <v>2.91</v>
      </c>
      <c r="N137" t="str">
        <f t="shared" si="11"/>
        <v/>
      </c>
    </row>
    <row r="138" spans="1:14" ht="18.75" customHeight="1" x14ac:dyDescent="0.4">
      <c r="A138" s="112" t="s">
        <v>541</v>
      </c>
      <c r="B138" s="111" t="s">
        <v>542</v>
      </c>
      <c r="C138" s="133"/>
      <c r="D138" s="113" t="s">
        <v>815</v>
      </c>
      <c r="E138" s="113" t="s">
        <v>307</v>
      </c>
      <c r="F138" s="111" t="str">
        <f t="shared" si="8"/>
        <v/>
      </c>
      <c r="G138" s="217">
        <f t="shared" si="9"/>
        <v>0</v>
      </c>
      <c r="I138" s="155" t="s">
        <v>1230</v>
      </c>
      <c r="J138" s="155" t="s">
        <v>1231</v>
      </c>
      <c r="K138" s="155" t="s">
        <v>1232</v>
      </c>
      <c r="L138" s="155">
        <v>2.63</v>
      </c>
      <c r="M138">
        <f t="shared" si="10"/>
        <v>2.63</v>
      </c>
      <c r="N138" t="str">
        <f t="shared" si="11"/>
        <v/>
      </c>
    </row>
    <row r="139" spans="1:14" ht="18.75" customHeight="1" x14ac:dyDescent="0.4">
      <c r="A139" s="112" t="s">
        <v>543</v>
      </c>
      <c r="B139" s="111" t="s">
        <v>544</v>
      </c>
      <c r="C139" s="133"/>
      <c r="D139" s="113" t="s">
        <v>814</v>
      </c>
      <c r="E139" s="113" t="s">
        <v>345</v>
      </c>
      <c r="F139" s="111" t="str">
        <f t="shared" si="8"/>
        <v>FRAGILES</v>
      </c>
      <c r="G139" s="217">
        <f t="shared" si="9"/>
        <v>1</v>
      </c>
      <c r="I139" s="155" t="s">
        <v>1233</v>
      </c>
      <c r="J139" s="155" t="s">
        <v>1234</v>
      </c>
      <c r="K139" s="155" t="s">
        <v>1235</v>
      </c>
      <c r="L139" s="155">
        <v>2.36</v>
      </c>
      <c r="M139">
        <f t="shared" si="10"/>
        <v>2.36</v>
      </c>
      <c r="N139" t="str">
        <f t="shared" si="11"/>
        <v/>
      </c>
    </row>
    <row r="140" spans="1:14" ht="18.75" customHeight="1" x14ac:dyDescent="0.4">
      <c r="A140" s="112" t="s">
        <v>545</v>
      </c>
      <c r="B140" s="111" t="s">
        <v>546</v>
      </c>
      <c r="C140" s="133"/>
      <c r="D140" s="113" t="s">
        <v>812</v>
      </c>
      <c r="E140" s="113" t="s">
        <v>478</v>
      </c>
      <c r="F140" s="111" t="str">
        <f t="shared" si="8"/>
        <v/>
      </c>
      <c r="G140" s="217">
        <f t="shared" si="9"/>
        <v>0</v>
      </c>
      <c r="I140" s="155" t="s">
        <v>1236</v>
      </c>
      <c r="J140" s="155" t="s">
        <v>1237</v>
      </c>
      <c r="K140" s="155" t="s">
        <v>1238</v>
      </c>
      <c r="L140" s="155">
        <v>3.32</v>
      </c>
      <c r="M140">
        <f t="shared" si="10"/>
        <v>3.32</v>
      </c>
      <c r="N140" t="str">
        <f t="shared" si="11"/>
        <v/>
      </c>
    </row>
    <row r="141" spans="1:14" ht="18.75" customHeight="1" x14ac:dyDescent="0.4">
      <c r="A141" s="112" t="s">
        <v>547</v>
      </c>
      <c r="B141" s="111" t="s">
        <v>548</v>
      </c>
      <c r="C141" s="133"/>
      <c r="D141" s="113" t="s">
        <v>815</v>
      </c>
      <c r="E141" s="113" t="s">
        <v>317</v>
      </c>
      <c r="F141" s="111" t="str">
        <f t="shared" si="8"/>
        <v>FRAGILES</v>
      </c>
      <c r="G141" s="217">
        <f t="shared" si="9"/>
        <v>1</v>
      </c>
      <c r="I141" s="155" t="s">
        <v>1239</v>
      </c>
      <c r="J141" s="155" t="s">
        <v>1240</v>
      </c>
      <c r="K141" s="155" t="s">
        <v>1241</v>
      </c>
      <c r="L141" s="155">
        <v>2.66</v>
      </c>
      <c r="M141">
        <f t="shared" si="10"/>
        <v>2.66</v>
      </c>
      <c r="N141" t="str">
        <f t="shared" si="11"/>
        <v/>
      </c>
    </row>
    <row r="142" spans="1:14" ht="18.75" customHeight="1" x14ac:dyDescent="0.4">
      <c r="A142" s="112" t="s">
        <v>549</v>
      </c>
      <c r="B142" s="111" t="s">
        <v>550</v>
      </c>
      <c r="C142" s="133"/>
      <c r="D142" s="113" t="s">
        <v>811</v>
      </c>
      <c r="E142" s="113" t="s">
        <v>287</v>
      </c>
      <c r="F142" s="111" t="str">
        <f t="shared" si="8"/>
        <v/>
      </c>
      <c r="G142" s="217">
        <f t="shared" si="9"/>
        <v>0</v>
      </c>
      <c r="I142" s="155" t="s">
        <v>1242</v>
      </c>
      <c r="J142" s="155" t="s">
        <v>1243</v>
      </c>
      <c r="K142" s="155" t="s">
        <v>1244</v>
      </c>
      <c r="L142" s="155">
        <v>3.69</v>
      </c>
      <c r="M142">
        <f t="shared" si="10"/>
        <v>3.69</v>
      </c>
      <c r="N142" t="str">
        <f t="shared" si="11"/>
        <v/>
      </c>
    </row>
    <row r="143" spans="1:14" ht="18.75" customHeight="1" x14ac:dyDescent="0.4">
      <c r="A143" s="112" t="s">
        <v>551</v>
      </c>
      <c r="B143" s="111" t="s">
        <v>552</v>
      </c>
      <c r="C143" s="133"/>
      <c r="D143" s="113" t="s">
        <v>814</v>
      </c>
      <c r="E143" s="113" t="s">
        <v>295</v>
      </c>
      <c r="F143" s="111" t="str">
        <f t="shared" si="8"/>
        <v/>
      </c>
      <c r="G143" s="217">
        <f t="shared" si="9"/>
        <v>0</v>
      </c>
      <c r="I143" s="155" t="s">
        <v>1245</v>
      </c>
      <c r="J143" s="155" t="s">
        <v>1246</v>
      </c>
      <c r="K143" s="155" t="s">
        <v>1247</v>
      </c>
      <c r="L143" s="155">
        <v>3.76</v>
      </c>
      <c r="M143">
        <f t="shared" si="10"/>
        <v>3.76</v>
      </c>
      <c r="N143" t="str">
        <f t="shared" si="11"/>
        <v/>
      </c>
    </row>
    <row r="144" spans="1:14" ht="18.75" customHeight="1" x14ac:dyDescent="0.4">
      <c r="A144" s="112" t="s">
        <v>553</v>
      </c>
      <c r="B144" s="111" t="s">
        <v>554</v>
      </c>
      <c r="C144" s="133"/>
      <c r="D144" s="113" t="s">
        <v>814</v>
      </c>
      <c r="E144" s="113" t="s">
        <v>345</v>
      </c>
      <c r="F144" s="111" t="str">
        <f t="shared" si="8"/>
        <v>FRAGILES</v>
      </c>
      <c r="G144" s="217">
        <f t="shared" si="9"/>
        <v>1</v>
      </c>
      <c r="I144" s="155" t="s">
        <v>1248</v>
      </c>
      <c r="J144" s="155" t="s">
        <v>1249</v>
      </c>
      <c r="K144" s="155" t="s">
        <v>1250</v>
      </c>
      <c r="L144" s="155">
        <v>3.91</v>
      </c>
      <c r="M144">
        <f t="shared" si="10"/>
        <v>3.91</v>
      </c>
      <c r="N144" t="str">
        <f t="shared" si="11"/>
        <v>FRAGILES</v>
      </c>
    </row>
    <row r="145" spans="1:14" ht="18.75" customHeight="1" x14ac:dyDescent="0.4">
      <c r="A145" s="112" t="s">
        <v>555</v>
      </c>
      <c r="B145" s="111" t="s">
        <v>556</v>
      </c>
      <c r="C145" s="133"/>
      <c r="D145" s="113" t="s">
        <v>813</v>
      </c>
      <c r="E145" s="113" t="s">
        <v>320</v>
      </c>
      <c r="F145" s="111" t="str">
        <f t="shared" si="8"/>
        <v/>
      </c>
      <c r="G145" s="217">
        <f t="shared" si="9"/>
        <v>0</v>
      </c>
      <c r="I145" s="155" t="s">
        <v>1251</v>
      </c>
      <c r="J145" s="155" t="s">
        <v>1252</v>
      </c>
      <c r="K145" s="155" t="s">
        <v>1253</v>
      </c>
      <c r="L145" s="155">
        <v>3.93</v>
      </c>
      <c r="M145">
        <f t="shared" si="10"/>
        <v>3.93</v>
      </c>
      <c r="N145" t="str">
        <f t="shared" si="11"/>
        <v>FRAGILES</v>
      </c>
    </row>
    <row r="146" spans="1:14" ht="18.75" customHeight="1" x14ac:dyDescent="0.4">
      <c r="A146" s="112" t="s">
        <v>557</v>
      </c>
      <c r="B146" s="111" t="s">
        <v>558</v>
      </c>
      <c r="C146" s="133"/>
      <c r="D146" s="113" t="s">
        <v>814</v>
      </c>
      <c r="E146" s="113" t="s">
        <v>295</v>
      </c>
      <c r="F146" s="111" t="str">
        <f t="shared" si="8"/>
        <v/>
      </c>
      <c r="G146" s="217">
        <f t="shared" si="9"/>
        <v>0</v>
      </c>
      <c r="I146" s="155" t="s">
        <v>1254</v>
      </c>
      <c r="J146" s="155" t="s">
        <v>1255</v>
      </c>
      <c r="K146" s="155" t="s">
        <v>1256</v>
      </c>
      <c r="L146" s="155">
        <v>3.01</v>
      </c>
      <c r="M146">
        <f t="shared" si="10"/>
        <v>3.01</v>
      </c>
      <c r="N146" t="str">
        <f t="shared" si="11"/>
        <v/>
      </c>
    </row>
    <row r="147" spans="1:14" ht="18.75" customHeight="1" x14ac:dyDescent="0.4">
      <c r="A147" s="112" t="s">
        <v>559</v>
      </c>
      <c r="B147" s="111" t="s">
        <v>560</v>
      </c>
      <c r="C147" s="133"/>
      <c r="D147" s="113" t="s">
        <v>811</v>
      </c>
      <c r="E147" s="113" t="s">
        <v>287</v>
      </c>
      <c r="F147" s="111" t="str">
        <f t="shared" si="8"/>
        <v/>
      </c>
      <c r="G147" s="217">
        <f t="shared" si="9"/>
        <v>0</v>
      </c>
      <c r="I147" s="155" t="s">
        <v>1257</v>
      </c>
      <c r="J147" s="155" t="s">
        <v>1258</v>
      </c>
      <c r="K147" s="155" t="s">
        <v>1259</v>
      </c>
      <c r="L147" s="155">
        <v>3.97</v>
      </c>
      <c r="M147">
        <f t="shared" si="10"/>
        <v>3.97</v>
      </c>
      <c r="N147" t="str">
        <f t="shared" si="11"/>
        <v>FRAGILES</v>
      </c>
    </row>
    <row r="148" spans="1:14" ht="18.75" customHeight="1" x14ac:dyDescent="0.4">
      <c r="A148" s="112" t="s">
        <v>561</v>
      </c>
      <c r="B148" s="111" t="s">
        <v>562</v>
      </c>
      <c r="C148" s="133"/>
      <c r="D148" s="113" t="s">
        <v>814</v>
      </c>
      <c r="E148" s="113" t="s">
        <v>345</v>
      </c>
      <c r="F148" s="111" t="str">
        <f t="shared" si="8"/>
        <v/>
      </c>
      <c r="G148" s="217">
        <f t="shared" si="9"/>
        <v>0</v>
      </c>
      <c r="I148" s="155" t="s">
        <v>1260</v>
      </c>
      <c r="J148" s="155" t="s">
        <v>1261</v>
      </c>
      <c r="K148" s="155" t="s">
        <v>1262</v>
      </c>
      <c r="L148" s="155">
        <v>2.5099999999999998</v>
      </c>
      <c r="M148">
        <f t="shared" si="10"/>
        <v>2.5099999999999998</v>
      </c>
      <c r="N148" t="str">
        <f t="shared" si="11"/>
        <v/>
      </c>
    </row>
    <row r="149" spans="1:14" ht="18.75" customHeight="1" x14ac:dyDescent="0.4">
      <c r="A149" s="112" t="s">
        <v>563</v>
      </c>
      <c r="B149" s="111" t="s">
        <v>564</v>
      </c>
      <c r="C149" s="133"/>
      <c r="D149" s="113" t="s">
        <v>814</v>
      </c>
      <c r="E149" s="113" t="s">
        <v>345</v>
      </c>
      <c r="F149" s="111" t="str">
        <f t="shared" si="8"/>
        <v/>
      </c>
      <c r="G149" s="217">
        <f t="shared" si="9"/>
        <v>0</v>
      </c>
      <c r="I149" s="155" t="s">
        <v>1263</v>
      </c>
      <c r="J149" s="155" t="s">
        <v>1264</v>
      </c>
      <c r="K149" s="155" t="s">
        <v>1265</v>
      </c>
      <c r="L149" s="155">
        <v>3.79</v>
      </c>
      <c r="M149">
        <f t="shared" si="10"/>
        <v>3.79</v>
      </c>
      <c r="N149" t="str">
        <f t="shared" si="11"/>
        <v/>
      </c>
    </row>
    <row r="150" spans="1:14" ht="18.75" customHeight="1" x14ac:dyDescent="0.4">
      <c r="A150" s="112" t="s">
        <v>565</v>
      </c>
      <c r="B150" s="111" t="s">
        <v>566</v>
      </c>
      <c r="C150" s="133"/>
      <c r="D150" s="113" t="s">
        <v>815</v>
      </c>
      <c r="E150" s="113" t="s">
        <v>307</v>
      </c>
      <c r="F150" s="111" t="str">
        <f t="shared" si="8"/>
        <v/>
      </c>
      <c r="G150" s="217">
        <f t="shared" si="9"/>
        <v>0</v>
      </c>
      <c r="I150" s="155" t="s">
        <v>1266</v>
      </c>
      <c r="J150" s="155" t="s">
        <v>1267</v>
      </c>
      <c r="K150" s="155" t="s">
        <v>1268</v>
      </c>
      <c r="L150" s="155">
        <v>3.87</v>
      </c>
      <c r="M150">
        <f t="shared" si="10"/>
        <v>3.87</v>
      </c>
      <c r="N150" t="str">
        <f t="shared" si="11"/>
        <v>FRAGILES</v>
      </c>
    </row>
    <row r="151" spans="1:14" ht="18.75" customHeight="1" x14ac:dyDescent="0.4">
      <c r="A151" s="112" t="s">
        <v>567</v>
      </c>
      <c r="B151" s="111" t="s">
        <v>568</v>
      </c>
      <c r="C151" s="133"/>
      <c r="D151" s="113" t="s">
        <v>815</v>
      </c>
      <c r="E151" s="113" t="s">
        <v>307</v>
      </c>
      <c r="F151" s="111" t="str">
        <f t="shared" si="8"/>
        <v/>
      </c>
      <c r="G151" s="217">
        <f t="shared" si="9"/>
        <v>0</v>
      </c>
      <c r="I151" s="155" t="s">
        <v>1269</v>
      </c>
      <c r="J151" s="155" t="s">
        <v>1270</v>
      </c>
      <c r="K151" s="155" t="s">
        <v>1271</v>
      </c>
      <c r="L151" s="155">
        <v>2.61</v>
      </c>
      <c r="M151">
        <f t="shared" si="10"/>
        <v>2.61</v>
      </c>
      <c r="N151" t="str">
        <f t="shared" si="11"/>
        <v/>
      </c>
    </row>
    <row r="152" spans="1:14" ht="18.75" customHeight="1" x14ac:dyDescent="0.4">
      <c r="A152" s="112" t="s">
        <v>569</v>
      </c>
      <c r="B152" s="111" t="s">
        <v>570</v>
      </c>
      <c r="C152" s="133"/>
      <c r="D152" s="113" t="s">
        <v>813</v>
      </c>
      <c r="E152" s="113" t="s">
        <v>284</v>
      </c>
      <c r="F152" s="111" t="str">
        <f t="shared" si="8"/>
        <v/>
      </c>
      <c r="G152" s="217">
        <f t="shared" si="9"/>
        <v>0</v>
      </c>
      <c r="I152" s="155" t="s">
        <v>1272</v>
      </c>
      <c r="J152" s="155" t="s">
        <v>1273</v>
      </c>
      <c r="K152" s="155" t="s">
        <v>1274</v>
      </c>
      <c r="L152" s="155">
        <v>2.42</v>
      </c>
      <c r="M152">
        <f t="shared" si="10"/>
        <v>2.42</v>
      </c>
      <c r="N152" t="str">
        <f t="shared" si="11"/>
        <v/>
      </c>
    </row>
    <row r="153" spans="1:14" ht="18.75" customHeight="1" x14ac:dyDescent="0.4">
      <c r="A153" s="112" t="s">
        <v>573</v>
      </c>
      <c r="B153" s="111" t="s">
        <v>574</v>
      </c>
      <c r="C153" s="133"/>
      <c r="D153" s="113" t="s">
        <v>814</v>
      </c>
      <c r="E153" s="113" t="s">
        <v>345</v>
      </c>
      <c r="F153" s="111" t="str">
        <f t="shared" si="8"/>
        <v>FRAGILES</v>
      </c>
      <c r="G153" s="217">
        <f t="shared" si="9"/>
        <v>1</v>
      </c>
      <c r="I153" s="155" t="s">
        <v>1275</v>
      </c>
      <c r="J153" s="155" t="s">
        <v>1276</v>
      </c>
      <c r="K153" s="155" t="s">
        <v>1277</v>
      </c>
      <c r="L153" s="155">
        <v>2.11</v>
      </c>
      <c r="M153">
        <f t="shared" si="10"/>
        <v>2.11</v>
      </c>
      <c r="N153" t="str">
        <f t="shared" si="11"/>
        <v/>
      </c>
    </row>
    <row r="154" spans="1:14" ht="18.75" customHeight="1" x14ac:dyDescent="0.4">
      <c r="A154" s="112" t="s">
        <v>575</v>
      </c>
      <c r="B154" s="111" t="s">
        <v>576</v>
      </c>
      <c r="C154" s="133"/>
      <c r="D154" s="113" t="s">
        <v>815</v>
      </c>
      <c r="E154" s="113" t="s">
        <v>342</v>
      </c>
      <c r="F154" s="111" t="str">
        <f t="shared" si="8"/>
        <v/>
      </c>
      <c r="G154" s="217">
        <f t="shared" si="9"/>
        <v>0</v>
      </c>
      <c r="I154" s="155" t="s">
        <v>1278</v>
      </c>
      <c r="J154" s="155" t="s">
        <v>1279</v>
      </c>
      <c r="K154" s="155" t="s">
        <v>1280</v>
      </c>
      <c r="L154" s="155">
        <v>3.91</v>
      </c>
      <c r="M154">
        <f t="shared" si="10"/>
        <v>3.91</v>
      </c>
      <c r="N154" t="str">
        <f t="shared" si="11"/>
        <v>FRAGILES</v>
      </c>
    </row>
    <row r="155" spans="1:14" ht="18.75" customHeight="1" x14ac:dyDescent="0.4">
      <c r="A155" s="112" t="s">
        <v>577</v>
      </c>
      <c r="B155" s="111" t="s">
        <v>578</v>
      </c>
      <c r="C155" s="133"/>
      <c r="D155" s="113" t="s">
        <v>813</v>
      </c>
      <c r="E155" s="113" t="s">
        <v>284</v>
      </c>
      <c r="F155" s="111" t="str">
        <f t="shared" si="8"/>
        <v/>
      </c>
      <c r="G155" s="217">
        <f t="shared" si="9"/>
        <v>0</v>
      </c>
      <c r="I155" s="155" t="s">
        <v>1281</v>
      </c>
      <c r="J155" s="155" t="s">
        <v>1282</v>
      </c>
      <c r="K155" s="155" t="s">
        <v>1283</v>
      </c>
      <c r="L155" s="155">
        <v>3.48</v>
      </c>
      <c r="M155">
        <f t="shared" si="10"/>
        <v>3.48</v>
      </c>
      <c r="N155" t="str">
        <f t="shared" si="11"/>
        <v/>
      </c>
    </row>
    <row r="156" spans="1:14" ht="18.75" customHeight="1" x14ac:dyDescent="0.4">
      <c r="A156" s="112" t="s">
        <v>579</v>
      </c>
      <c r="B156" s="111" t="s">
        <v>580</v>
      </c>
      <c r="C156" s="133"/>
      <c r="D156" s="113" t="s">
        <v>812</v>
      </c>
      <c r="E156" s="113" t="s">
        <v>478</v>
      </c>
      <c r="F156" s="111" t="str">
        <f t="shared" si="8"/>
        <v/>
      </c>
      <c r="G156" s="217">
        <f t="shared" si="9"/>
        <v>0</v>
      </c>
      <c r="I156" s="155" t="s">
        <v>1284</v>
      </c>
      <c r="J156" s="155" t="s">
        <v>1285</v>
      </c>
      <c r="K156" s="155" t="s">
        <v>1286</v>
      </c>
      <c r="L156" s="155">
        <v>3.7</v>
      </c>
      <c r="M156">
        <f t="shared" si="10"/>
        <v>3.7</v>
      </c>
      <c r="N156" t="str">
        <f t="shared" si="11"/>
        <v/>
      </c>
    </row>
    <row r="157" spans="1:14" ht="18.75" customHeight="1" x14ac:dyDescent="0.4">
      <c r="A157" s="112" t="s">
        <v>581</v>
      </c>
      <c r="B157" s="111" t="s">
        <v>582</v>
      </c>
      <c r="C157" s="133"/>
      <c r="D157" s="113" t="s">
        <v>813</v>
      </c>
      <c r="E157" s="113" t="s">
        <v>284</v>
      </c>
      <c r="F157" s="111" t="str">
        <f t="shared" si="8"/>
        <v/>
      </c>
      <c r="G157" s="217">
        <f t="shared" si="9"/>
        <v>0</v>
      </c>
      <c r="I157" s="155" t="s">
        <v>1287</v>
      </c>
      <c r="J157" s="155" t="s">
        <v>1288</v>
      </c>
      <c r="K157" s="155" t="s">
        <v>371</v>
      </c>
      <c r="L157" s="155">
        <v>2.89</v>
      </c>
      <c r="M157">
        <f t="shared" si="10"/>
        <v>2.89</v>
      </c>
      <c r="N157" t="str">
        <f t="shared" si="11"/>
        <v/>
      </c>
    </row>
    <row r="158" spans="1:14" ht="18.75" customHeight="1" x14ac:dyDescent="0.4">
      <c r="A158" s="112" t="s">
        <v>583</v>
      </c>
      <c r="B158" s="111" t="s">
        <v>584</v>
      </c>
      <c r="C158" s="133"/>
      <c r="D158" s="113" t="s">
        <v>815</v>
      </c>
      <c r="E158" s="113" t="s">
        <v>342</v>
      </c>
      <c r="F158" s="111" t="str">
        <f t="shared" si="8"/>
        <v/>
      </c>
      <c r="G158" s="217">
        <f t="shared" si="9"/>
        <v>0</v>
      </c>
      <c r="I158" s="155" t="s">
        <v>1289</v>
      </c>
      <c r="J158" s="155" t="s">
        <v>1290</v>
      </c>
      <c r="K158" s="155" t="s">
        <v>373</v>
      </c>
      <c r="L158" s="155">
        <v>3.66</v>
      </c>
      <c r="M158">
        <f t="shared" si="10"/>
        <v>3.66</v>
      </c>
      <c r="N158" t="str">
        <f t="shared" si="11"/>
        <v/>
      </c>
    </row>
    <row r="159" spans="1:14" ht="18.75" customHeight="1" x14ac:dyDescent="0.4">
      <c r="A159" s="112" t="s">
        <v>587</v>
      </c>
      <c r="B159" s="111" t="s">
        <v>588</v>
      </c>
      <c r="C159" s="133"/>
      <c r="D159" s="113" t="s">
        <v>813</v>
      </c>
      <c r="E159" s="113" t="s">
        <v>284</v>
      </c>
      <c r="F159" s="111" t="str">
        <f t="shared" si="8"/>
        <v/>
      </c>
      <c r="G159" s="217">
        <f t="shared" si="9"/>
        <v>0</v>
      </c>
      <c r="I159" s="155" t="s">
        <v>1291</v>
      </c>
      <c r="J159" s="155" t="s">
        <v>1292</v>
      </c>
      <c r="K159" s="155" t="s">
        <v>1293</v>
      </c>
      <c r="L159" s="155">
        <v>3.15</v>
      </c>
      <c r="M159">
        <f t="shared" si="10"/>
        <v>3.15</v>
      </c>
      <c r="N159" t="str">
        <f t="shared" si="11"/>
        <v/>
      </c>
    </row>
    <row r="160" spans="1:14" ht="18.75" customHeight="1" x14ac:dyDescent="0.4">
      <c r="A160" s="112" t="s">
        <v>589</v>
      </c>
      <c r="B160" s="111" t="s">
        <v>590</v>
      </c>
      <c r="C160" s="133"/>
      <c r="D160" s="113" t="s">
        <v>813</v>
      </c>
      <c r="E160" s="113" t="s">
        <v>281</v>
      </c>
      <c r="F160" s="111" t="str">
        <f t="shared" si="8"/>
        <v/>
      </c>
      <c r="G160" s="217">
        <f t="shared" si="9"/>
        <v>0</v>
      </c>
      <c r="I160" s="155" t="s">
        <v>1294</v>
      </c>
      <c r="J160" s="155" t="s">
        <v>1295</v>
      </c>
      <c r="K160" s="155" t="s">
        <v>1296</v>
      </c>
      <c r="L160" s="155">
        <v>2.78</v>
      </c>
      <c r="M160">
        <f t="shared" si="10"/>
        <v>2.78</v>
      </c>
      <c r="N160" t="str">
        <f t="shared" si="11"/>
        <v/>
      </c>
    </row>
    <row r="161" spans="1:14" ht="18.75" customHeight="1" x14ac:dyDescent="0.4">
      <c r="A161" s="112" t="s">
        <v>591</v>
      </c>
      <c r="B161" s="111" t="s">
        <v>592</v>
      </c>
      <c r="C161" s="133"/>
      <c r="D161" s="113" t="s">
        <v>813</v>
      </c>
      <c r="E161" s="113" t="s">
        <v>356</v>
      </c>
      <c r="F161" s="111" t="str">
        <f t="shared" si="8"/>
        <v/>
      </c>
      <c r="G161" s="217">
        <f t="shared" si="9"/>
        <v>0</v>
      </c>
      <c r="I161" s="155" t="s">
        <v>1297</v>
      </c>
      <c r="J161" s="155" t="s">
        <v>1298</v>
      </c>
      <c r="K161" s="155" t="s">
        <v>1299</v>
      </c>
      <c r="L161" s="155">
        <v>2.77</v>
      </c>
      <c r="M161">
        <f t="shared" si="10"/>
        <v>2.77</v>
      </c>
      <c r="N161" t="str">
        <f t="shared" si="11"/>
        <v/>
      </c>
    </row>
    <row r="162" spans="1:14" ht="18.75" customHeight="1" x14ac:dyDescent="0.4">
      <c r="A162" s="112" t="s">
        <v>593</v>
      </c>
      <c r="B162" s="111" t="s">
        <v>594</v>
      </c>
      <c r="C162" s="133"/>
      <c r="D162" s="113" t="s">
        <v>815</v>
      </c>
      <c r="E162" s="113" t="s">
        <v>317</v>
      </c>
      <c r="F162" s="111" t="str">
        <f t="shared" si="8"/>
        <v>FRAGILES</v>
      </c>
      <c r="G162" s="217">
        <f t="shared" si="9"/>
        <v>1</v>
      </c>
      <c r="I162" s="155" t="s">
        <v>1300</v>
      </c>
      <c r="J162" s="155" t="s">
        <v>1301</v>
      </c>
      <c r="K162" s="155" t="s">
        <v>1302</v>
      </c>
      <c r="L162" s="155">
        <v>2.81</v>
      </c>
      <c r="M162">
        <f t="shared" si="10"/>
        <v>2.81</v>
      </c>
      <c r="N162" t="str">
        <f t="shared" si="11"/>
        <v/>
      </c>
    </row>
    <row r="163" spans="1:14" ht="18.75" customHeight="1" x14ac:dyDescent="0.4">
      <c r="A163" s="112" t="s">
        <v>595</v>
      </c>
      <c r="B163" s="111" t="s">
        <v>596</v>
      </c>
      <c r="C163" s="133"/>
      <c r="D163" s="113" t="s">
        <v>811</v>
      </c>
      <c r="E163" s="113" t="s">
        <v>287</v>
      </c>
      <c r="F163" s="111" t="str">
        <f t="shared" si="8"/>
        <v/>
      </c>
      <c r="G163" s="217">
        <f t="shared" si="9"/>
        <v>0</v>
      </c>
      <c r="I163" s="155" t="s">
        <v>1303</v>
      </c>
      <c r="J163" s="155" t="s">
        <v>1304</v>
      </c>
      <c r="K163" s="155" t="s">
        <v>1305</v>
      </c>
      <c r="L163" s="155">
        <v>3.22</v>
      </c>
      <c r="M163">
        <f t="shared" si="10"/>
        <v>3.22</v>
      </c>
      <c r="N163" t="str">
        <f t="shared" si="11"/>
        <v/>
      </c>
    </row>
    <row r="164" spans="1:14" ht="18.75" customHeight="1" x14ac:dyDescent="0.4">
      <c r="A164" s="112" t="s">
        <v>597</v>
      </c>
      <c r="B164" s="111" t="s">
        <v>598</v>
      </c>
      <c r="C164" s="133"/>
      <c r="D164" s="113" t="s">
        <v>811</v>
      </c>
      <c r="E164" s="113" t="s">
        <v>287</v>
      </c>
      <c r="F164" s="111" t="str">
        <f t="shared" si="8"/>
        <v/>
      </c>
      <c r="G164" s="217">
        <f t="shared" si="9"/>
        <v>0</v>
      </c>
      <c r="I164" s="155" t="s">
        <v>1306</v>
      </c>
      <c r="J164" s="155" t="s">
        <v>1307</v>
      </c>
      <c r="K164" s="155" t="s">
        <v>1308</v>
      </c>
      <c r="L164" s="155">
        <v>3.11</v>
      </c>
      <c r="M164">
        <f t="shared" si="10"/>
        <v>3.11</v>
      </c>
      <c r="N164" t="str">
        <f t="shared" si="11"/>
        <v/>
      </c>
    </row>
    <row r="165" spans="1:14" ht="18.75" customHeight="1" x14ac:dyDescent="0.4">
      <c r="A165" s="112" t="s">
        <v>599</v>
      </c>
      <c r="B165" s="111" t="s">
        <v>600</v>
      </c>
      <c r="C165" s="133"/>
      <c r="D165" s="113" t="s">
        <v>814</v>
      </c>
      <c r="E165" s="113" t="s">
        <v>295</v>
      </c>
      <c r="F165" s="111" t="str">
        <f t="shared" si="8"/>
        <v/>
      </c>
      <c r="G165" s="217">
        <f t="shared" si="9"/>
        <v>0</v>
      </c>
      <c r="I165" s="155" t="s">
        <v>1309</v>
      </c>
      <c r="J165" s="155" t="s">
        <v>1310</v>
      </c>
      <c r="K165" s="155" t="s">
        <v>1311</v>
      </c>
      <c r="L165" s="155">
        <v>3.34</v>
      </c>
      <c r="M165">
        <f t="shared" si="10"/>
        <v>3.34</v>
      </c>
      <c r="N165" t="str">
        <f t="shared" si="11"/>
        <v/>
      </c>
    </row>
    <row r="166" spans="1:14" ht="18.75" customHeight="1" x14ac:dyDescent="0.4">
      <c r="A166" s="112" t="s">
        <v>601</v>
      </c>
      <c r="B166" s="111" t="s">
        <v>602</v>
      </c>
      <c r="C166" s="133"/>
      <c r="D166" s="113" t="s">
        <v>815</v>
      </c>
      <c r="E166" s="113" t="s">
        <v>342</v>
      </c>
      <c r="F166" s="111" t="str">
        <f t="shared" si="8"/>
        <v>FRAGILES</v>
      </c>
      <c r="G166" s="217">
        <f t="shared" si="9"/>
        <v>1</v>
      </c>
      <c r="I166" s="155" t="s">
        <v>1312</v>
      </c>
      <c r="J166" s="155" t="s">
        <v>1313</v>
      </c>
      <c r="K166" s="155" t="s">
        <v>1314</v>
      </c>
      <c r="L166" s="155">
        <v>6.11</v>
      </c>
      <c r="M166">
        <f t="shared" si="10"/>
        <v>6.11</v>
      </c>
      <c r="N166" t="str">
        <f t="shared" si="11"/>
        <v>FRAGILES</v>
      </c>
    </row>
    <row r="167" spans="1:14" ht="18.75" customHeight="1" x14ac:dyDescent="0.4">
      <c r="A167" s="112" t="s">
        <v>603</v>
      </c>
      <c r="B167" s="111" t="s">
        <v>604</v>
      </c>
      <c r="C167" s="133"/>
      <c r="D167" s="113" t="s">
        <v>810</v>
      </c>
      <c r="E167" s="113" t="s">
        <v>298</v>
      </c>
      <c r="F167" s="111" t="str">
        <f t="shared" si="8"/>
        <v/>
      </c>
      <c r="G167" s="217">
        <f t="shared" si="9"/>
        <v>0</v>
      </c>
      <c r="I167" s="155" t="s">
        <v>1315</v>
      </c>
      <c r="J167" s="155" t="s">
        <v>992</v>
      </c>
      <c r="K167" s="155" t="s">
        <v>1316</v>
      </c>
      <c r="L167" s="155">
        <v>2.74</v>
      </c>
      <c r="M167">
        <f t="shared" si="10"/>
        <v>2.74</v>
      </c>
      <c r="N167" t="str">
        <f t="shared" si="11"/>
        <v/>
      </c>
    </row>
    <row r="168" spans="1:14" ht="18.75" customHeight="1" x14ac:dyDescent="0.4">
      <c r="A168" s="112" t="s">
        <v>605</v>
      </c>
      <c r="B168" s="111" t="s">
        <v>606</v>
      </c>
      <c r="C168" s="133"/>
      <c r="D168" s="113" t="s">
        <v>812</v>
      </c>
      <c r="E168" s="113" t="s">
        <v>334</v>
      </c>
      <c r="F168" s="111" t="str">
        <f t="shared" si="8"/>
        <v/>
      </c>
      <c r="G168" s="217">
        <f t="shared" si="9"/>
        <v>0</v>
      </c>
      <c r="I168" s="155" t="s">
        <v>1317</v>
      </c>
      <c r="J168" s="155" t="s">
        <v>1129</v>
      </c>
      <c r="K168" s="155" t="s">
        <v>1318</v>
      </c>
      <c r="L168" s="155">
        <v>3.69</v>
      </c>
      <c r="M168">
        <f t="shared" si="10"/>
        <v>3.69</v>
      </c>
      <c r="N168" t="str">
        <f t="shared" si="11"/>
        <v/>
      </c>
    </row>
    <row r="169" spans="1:14" ht="18.75" customHeight="1" x14ac:dyDescent="0.4">
      <c r="A169" s="112" t="s">
        <v>607</v>
      </c>
      <c r="B169" s="111" t="s">
        <v>608</v>
      </c>
      <c r="C169" s="133"/>
      <c r="D169" s="113" t="s">
        <v>815</v>
      </c>
      <c r="E169" s="113" t="s">
        <v>317</v>
      </c>
      <c r="F169" s="111" t="str">
        <f t="shared" si="8"/>
        <v/>
      </c>
      <c r="G169" s="217">
        <f t="shared" si="9"/>
        <v>0</v>
      </c>
      <c r="I169" s="155" t="s">
        <v>1319</v>
      </c>
      <c r="J169" s="155" t="s">
        <v>1320</v>
      </c>
      <c r="K169" s="155" t="s">
        <v>1321</v>
      </c>
      <c r="L169" s="155">
        <v>3.73</v>
      </c>
      <c r="M169">
        <f t="shared" si="10"/>
        <v>3.73</v>
      </c>
      <c r="N169" t="str">
        <f t="shared" si="11"/>
        <v/>
      </c>
    </row>
    <row r="170" spans="1:14" ht="18.75" customHeight="1" x14ac:dyDescent="0.4">
      <c r="A170" s="112" t="s">
        <v>609</v>
      </c>
      <c r="B170" s="111" t="s">
        <v>610</v>
      </c>
      <c r="C170" s="133"/>
      <c r="D170" s="113" t="s">
        <v>811</v>
      </c>
      <c r="E170" s="113" t="s">
        <v>287</v>
      </c>
      <c r="F170" s="111" t="str">
        <f t="shared" si="8"/>
        <v/>
      </c>
      <c r="G170" s="217">
        <f t="shared" si="9"/>
        <v>0</v>
      </c>
      <c r="I170" s="155" t="s">
        <v>1322</v>
      </c>
      <c r="J170" s="155" t="s">
        <v>1323</v>
      </c>
      <c r="K170" s="155" t="s">
        <v>375</v>
      </c>
      <c r="L170" s="155">
        <v>3</v>
      </c>
      <c r="M170">
        <f t="shared" si="10"/>
        <v>3</v>
      </c>
      <c r="N170" t="str">
        <f t="shared" si="11"/>
        <v/>
      </c>
    </row>
    <row r="171" spans="1:14" ht="18.75" customHeight="1" x14ac:dyDescent="0.4">
      <c r="A171" s="112" t="s">
        <v>611</v>
      </c>
      <c r="B171" s="111" t="s">
        <v>294</v>
      </c>
      <c r="C171" s="133"/>
      <c r="D171" s="113" t="s">
        <v>814</v>
      </c>
      <c r="E171" s="113" t="s">
        <v>345</v>
      </c>
      <c r="F171" s="111" t="str">
        <f t="shared" si="8"/>
        <v/>
      </c>
      <c r="G171" s="217">
        <f t="shared" si="9"/>
        <v>0</v>
      </c>
      <c r="I171" s="155" t="s">
        <v>1324</v>
      </c>
      <c r="J171" s="155" t="s">
        <v>1325</v>
      </c>
      <c r="K171" s="155" t="s">
        <v>1326</v>
      </c>
      <c r="L171" s="155">
        <v>3.3</v>
      </c>
      <c r="M171">
        <f t="shared" si="10"/>
        <v>3.3</v>
      </c>
      <c r="N171" t="str">
        <f t="shared" si="11"/>
        <v/>
      </c>
    </row>
    <row r="172" spans="1:14" ht="18.75" customHeight="1" x14ac:dyDescent="0.4">
      <c r="A172" s="112" t="s">
        <v>612</v>
      </c>
      <c r="B172" s="111" t="s">
        <v>613</v>
      </c>
      <c r="C172" s="133"/>
      <c r="D172" s="113" t="s">
        <v>812</v>
      </c>
      <c r="E172" s="113" t="s">
        <v>334</v>
      </c>
      <c r="F172" s="111" t="str">
        <f t="shared" si="8"/>
        <v/>
      </c>
      <c r="G172" s="217">
        <f t="shared" si="9"/>
        <v>0</v>
      </c>
      <c r="I172" s="155" t="s">
        <v>1327</v>
      </c>
      <c r="J172" s="155" t="s">
        <v>1328</v>
      </c>
      <c r="K172" s="155" t="s">
        <v>1329</v>
      </c>
      <c r="L172" s="155">
        <v>3.56</v>
      </c>
      <c r="M172">
        <f t="shared" si="10"/>
        <v>3.56</v>
      </c>
      <c r="N172" t="str">
        <f t="shared" si="11"/>
        <v/>
      </c>
    </row>
    <row r="173" spans="1:14" ht="18.75" customHeight="1" x14ac:dyDescent="0.4">
      <c r="A173" s="112" t="s">
        <v>614</v>
      </c>
      <c r="B173" s="111" t="s">
        <v>615</v>
      </c>
      <c r="C173" s="133"/>
      <c r="D173" s="113" t="s">
        <v>811</v>
      </c>
      <c r="E173" s="113" t="s">
        <v>287</v>
      </c>
      <c r="F173" s="111" t="str">
        <f t="shared" si="8"/>
        <v/>
      </c>
      <c r="G173" s="217">
        <f t="shared" si="9"/>
        <v>0</v>
      </c>
      <c r="I173" s="155" t="s">
        <v>1330</v>
      </c>
      <c r="J173" s="155" t="s">
        <v>1331</v>
      </c>
      <c r="K173" s="155" t="s">
        <v>1332</v>
      </c>
      <c r="L173" s="155">
        <v>3.54</v>
      </c>
      <c r="M173">
        <f t="shared" si="10"/>
        <v>3.54</v>
      </c>
      <c r="N173" t="str">
        <f t="shared" si="11"/>
        <v/>
      </c>
    </row>
    <row r="174" spans="1:14" ht="18.75" customHeight="1" x14ac:dyDescent="0.4">
      <c r="A174" s="112" t="s">
        <v>616</v>
      </c>
      <c r="B174" s="111" t="s">
        <v>617</v>
      </c>
      <c r="C174" s="133"/>
      <c r="D174" s="113" t="s">
        <v>810</v>
      </c>
      <c r="E174" s="113" t="s">
        <v>298</v>
      </c>
      <c r="F174" s="111" t="str">
        <f t="shared" si="8"/>
        <v/>
      </c>
      <c r="G174" s="217">
        <f t="shared" si="9"/>
        <v>0</v>
      </c>
      <c r="I174" s="155" t="s">
        <v>1333</v>
      </c>
      <c r="J174" s="155" t="s">
        <v>1334</v>
      </c>
      <c r="K174" s="155" t="s">
        <v>1335</v>
      </c>
      <c r="L174" s="155">
        <v>3.06</v>
      </c>
      <c r="M174">
        <f t="shared" si="10"/>
        <v>3.06</v>
      </c>
      <c r="N174" t="str">
        <f t="shared" si="11"/>
        <v/>
      </c>
    </row>
    <row r="175" spans="1:14" ht="18.75" customHeight="1" x14ac:dyDescent="0.4">
      <c r="A175" s="112" t="s">
        <v>618</v>
      </c>
      <c r="B175" s="111" t="s">
        <v>619</v>
      </c>
      <c r="C175" s="133"/>
      <c r="D175" s="113" t="s">
        <v>812</v>
      </c>
      <c r="E175" s="113" t="s">
        <v>478</v>
      </c>
      <c r="F175" s="111" t="str">
        <f t="shared" si="8"/>
        <v/>
      </c>
      <c r="G175" s="217">
        <f t="shared" si="9"/>
        <v>0</v>
      </c>
      <c r="I175" s="155" t="s">
        <v>1336</v>
      </c>
      <c r="J175" s="155" t="s">
        <v>1337</v>
      </c>
      <c r="K175" s="155" t="s">
        <v>1338</v>
      </c>
      <c r="L175" s="155">
        <v>3.73</v>
      </c>
      <c r="M175">
        <f t="shared" si="10"/>
        <v>3.73</v>
      </c>
      <c r="N175" t="str">
        <f t="shared" si="11"/>
        <v/>
      </c>
    </row>
    <row r="176" spans="1:14" ht="18.75" customHeight="1" x14ac:dyDescent="0.4">
      <c r="A176" s="112" t="s">
        <v>620</v>
      </c>
      <c r="B176" s="111" t="s">
        <v>621</v>
      </c>
      <c r="C176" s="133"/>
      <c r="D176" s="113" t="s">
        <v>815</v>
      </c>
      <c r="E176" s="113" t="s">
        <v>317</v>
      </c>
      <c r="F176" s="111" t="str">
        <f t="shared" si="8"/>
        <v>FRAGILES</v>
      </c>
      <c r="G176" s="217">
        <f t="shared" si="9"/>
        <v>1</v>
      </c>
      <c r="I176" s="155" t="s">
        <v>1339</v>
      </c>
      <c r="J176" s="155" t="s">
        <v>1340</v>
      </c>
      <c r="K176" s="155" t="s">
        <v>1341</v>
      </c>
      <c r="L176" s="155">
        <v>3.39</v>
      </c>
      <c r="M176">
        <f t="shared" si="10"/>
        <v>3.39</v>
      </c>
      <c r="N176" t="str">
        <f t="shared" si="11"/>
        <v/>
      </c>
    </row>
    <row r="177" spans="1:14" ht="18.75" customHeight="1" x14ac:dyDescent="0.4">
      <c r="A177" s="112" t="s">
        <v>622</v>
      </c>
      <c r="B177" s="111" t="s">
        <v>623</v>
      </c>
      <c r="C177" s="133"/>
      <c r="D177" s="113" t="s">
        <v>813</v>
      </c>
      <c r="E177" s="113" t="s">
        <v>320</v>
      </c>
      <c r="F177" s="111" t="str">
        <f t="shared" si="8"/>
        <v/>
      </c>
      <c r="G177" s="217">
        <f t="shared" si="9"/>
        <v>0</v>
      </c>
      <c r="I177" s="155" t="s">
        <v>1342</v>
      </c>
      <c r="J177" s="155" t="s">
        <v>1343</v>
      </c>
      <c r="K177" s="155" t="s">
        <v>377</v>
      </c>
      <c r="L177" s="155">
        <v>4.54</v>
      </c>
      <c r="M177">
        <f t="shared" si="10"/>
        <v>4.54</v>
      </c>
      <c r="N177" t="str">
        <f t="shared" si="11"/>
        <v>FRAGILES</v>
      </c>
    </row>
    <row r="178" spans="1:14" ht="18.75" customHeight="1" x14ac:dyDescent="0.4">
      <c r="A178" s="112" t="s">
        <v>624</v>
      </c>
      <c r="B178" s="111" t="s">
        <v>625</v>
      </c>
      <c r="C178" s="133"/>
      <c r="D178" s="113" t="s">
        <v>815</v>
      </c>
      <c r="E178" s="113" t="s">
        <v>307</v>
      </c>
      <c r="F178" s="111" t="str">
        <f t="shared" si="8"/>
        <v/>
      </c>
      <c r="G178" s="217">
        <f t="shared" si="9"/>
        <v>0</v>
      </c>
      <c r="I178" s="155" t="s">
        <v>1344</v>
      </c>
      <c r="J178" s="155" t="s">
        <v>1345</v>
      </c>
      <c r="K178" s="155" t="s">
        <v>1346</v>
      </c>
      <c r="L178" s="155">
        <v>2.75</v>
      </c>
      <c r="M178">
        <f t="shared" si="10"/>
        <v>2.75</v>
      </c>
      <c r="N178" t="str">
        <f t="shared" si="11"/>
        <v/>
      </c>
    </row>
    <row r="179" spans="1:14" ht="18.75" customHeight="1" x14ac:dyDescent="0.4">
      <c r="A179" s="112" t="s">
        <v>626</v>
      </c>
      <c r="B179" s="111" t="s">
        <v>627</v>
      </c>
      <c r="C179" s="133"/>
      <c r="D179" s="113" t="s">
        <v>815</v>
      </c>
      <c r="E179" s="113" t="s">
        <v>307</v>
      </c>
      <c r="F179" s="111" t="str">
        <f t="shared" si="8"/>
        <v>FRAGILES</v>
      </c>
      <c r="G179" s="217">
        <f t="shared" si="9"/>
        <v>1</v>
      </c>
      <c r="I179" s="155" t="s">
        <v>1347</v>
      </c>
      <c r="J179" s="155" t="s">
        <v>1348</v>
      </c>
      <c r="K179" s="155" t="s">
        <v>1349</v>
      </c>
      <c r="L179" s="155">
        <v>3.98</v>
      </c>
      <c r="M179">
        <f t="shared" si="10"/>
        <v>3.98</v>
      </c>
      <c r="N179" t="str">
        <f t="shared" si="11"/>
        <v>FRAGILES</v>
      </c>
    </row>
    <row r="180" spans="1:14" ht="18.75" customHeight="1" x14ac:dyDescent="0.4">
      <c r="A180" s="112" t="s">
        <v>628</v>
      </c>
      <c r="B180" s="111" t="s">
        <v>629</v>
      </c>
      <c r="C180" s="133"/>
      <c r="D180" s="113" t="s">
        <v>815</v>
      </c>
      <c r="E180" s="113" t="s">
        <v>307</v>
      </c>
      <c r="F180" s="111" t="str">
        <f t="shared" si="8"/>
        <v/>
      </c>
      <c r="G180" s="217">
        <f t="shared" si="9"/>
        <v>0</v>
      </c>
      <c r="I180" s="155" t="s">
        <v>1350</v>
      </c>
      <c r="J180" s="155" t="s">
        <v>1351</v>
      </c>
      <c r="K180" s="155" t="s">
        <v>1352</v>
      </c>
      <c r="L180" s="155">
        <v>4.13</v>
      </c>
      <c r="M180">
        <f t="shared" si="10"/>
        <v>4.13</v>
      </c>
      <c r="N180" t="str">
        <f t="shared" si="11"/>
        <v>FRAGILES</v>
      </c>
    </row>
    <row r="181" spans="1:14" ht="18.75" customHeight="1" x14ac:dyDescent="0.4">
      <c r="A181" s="112" t="s">
        <v>630</v>
      </c>
      <c r="B181" s="111" t="s">
        <v>631</v>
      </c>
      <c r="C181" s="133"/>
      <c r="D181" s="113" t="s">
        <v>810</v>
      </c>
      <c r="E181" s="113" t="s">
        <v>298</v>
      </c>
      <c r="F181" s="111" t="str">
        <f t="shared" si="8"/>
        <v/>
      </c>
      <c r="G181" s="217">
        <f t="shared" si="9"/>
        <v>0</v>
      </c>
      <c r="I181" s="155" t="s">
        <v>1353</v>
      </c>
      <c r="J181" s="155" t="s">
        <v>1354</v>
      </c>
      <c r="K181" s="155" t="s">
        <v>1355</v>
      </c>
      <c r="L181" s="155">
        <v>3.08</v>
      </c>
      <c r="M181">
        <f t="shared" si="10"/>
        <v>3.08</v>
      </c>
      <c r="N181" t="str">
        <f t="shared" si="11"/>
        <v/>
      </c>
    </row>
    <row r="182" spans="1:14" ht="18.75" customHeight="1" x14ac:dyDescent="0.4">
      <c r="A182" s="112" t="s">
        <v>632</v>
      </c>
      <c r="B182" s="111" t="s">
        <v>633</v>
      </c>
      <c r="C182" s="133"/>
      <c r="D182" s="113" t="s">
        <v>810</v>
      </c>
      <c r="E182" s="113" t="s">
        <v>298</v>
      </c>
      <c r="F182" s="111" t="str">
        <f t="shared" si="8"/>
        <v/>
      </c>
      <c r="G182" s="217">
        <f t="shared" si="9"/>
        <v>0</v>
      </c>
      <c r="I182" s="155" t="s">
        <v>1356</v>
      </c>
      <c r="J182" s="155" t="s">
        <v>1357</v>
      </c>
      <c r="K182" s="155" t="s">
        <v>1358</v>
      </c>
      <c r="L182" s="155">
        <v>2.91</v>
      </c>
      <c r="M182">
        <f t="shared" si="10"/>
        <v>2.91</v>
      </c>
      <c r="N182" t="str">
        <f t="shared" si="11"/>
        <v/>
      </c>
    </row>
    <row r="183" spans="1:14" ht="18.75" customHeight="1" x14ac:dyDescent="0.4">
      <c r="A183" s="112" t="s">
        <v>634</v>
      </c>
      <c r="B183" s="111" t="s">
        <v>635</v>
      </c>
      <c r="C183" s="133"/>
      <c r="D183" s="113" t="s">
        <v>810</v>
      </c>
      <c r="E183" s="113" t="s">
        <v>298</v>
      </c>
      <c r="F183" s="111" t="str">
        <f t="shared" si="8"/>
        <v/>
      </c>
      <c r="G183" s="217">
        <f t="shared" si="9"/>
        <v>0</v>
      </c>
      <c r="I183" s="155" t="s">
        <v>1359</v>
      </c>
      <c r="J183" s="155" t="s">
        <v>1360</v>
      </c>
      <c r="K183" s="155" t="s">
        <v>1361</v>
      </c>
      <c r="L183" s="155">
        <v>3.15</v>
      </c>
      <c r="M183">
        <f t="shared" si="10"/>
        <v>3.15</v>
      </c>
      <c r="N183" t="str">
        <f t="shared" si="11"/>
        <v/>
      </c>
    </row>
    <row r="184" spans="1:14" ht="18.75" customHeight="1" x14ac:dyDescent="0.4">
      <c r="A184" s="112" t="s">
        <v>636</v>
      </c>
      <c r="B184" s="111" t="s">
        <v>341</v>
      </c>
      <c r="C184" s="133"/>
      <c r="D184" s="113" t="s">
        <v>815</v>
      </c>
      <c r="E184" s="113" t="s">
        <v>342</v>
      </c>
      <c r="F184" s="111" t="str">
        <f t="shared" si="8"/>
        <v/>
      </c>
      <c r="G184" s="217">
        <f t="shared" si="9"/>
        <v>0</v>
      </c>
      <c r="I184" s="155" t="s">
        <v>1362</v>
      </c>
      <c r="J184" s="155" t="s">
        <v>1363</v>
      </c>
      <c r="K184" s="155" t="s">
        <v>379</v>
      </c>
      <c r="L184" s="155">
        <v>3.16</v>
      </c>
      <c r="M184">
        <f t="shared" si="10"/>
        <v>3.16</v>
      </c>
      <c r="N184" t="str">
        <f t="shared" si="11"/>
        <v/>
      </c>
    </row>
    <row r="185" spans="1:14" ht="18.75" customHeight="1" x14ac:dyDescent="0.4">
      <c r="A185" s="112" t="s">
        <v>637</v>
      </c>
      <c r="B185" s="111" t="s">
        <v>638</v>
      </c>
      <c r="C185" s="133"/>
      <c r="D185" s="113" t="s">
        <v>812</v>
      </c>
      <c r="E185" s="113" t="s">
        <v>334</v>
      </c>
      <c r="F185" s="111" t="str">
        <f t="shared" si="8"/>
        <v/>
      </c>
      <c r="G185" s="217">
        <f t="shared" si="9"/>
        <v>0</v>
      </c>
      <c r="I185" s="155" t="s">
        <v>1364</v>
      </c>
      <c r="J185" s="155" t="s">
        <v>1365</v>
      </c>
      <c r="K185" s="155" t="s">
        <v>383</v>
      </c>
      <c r="L185" s="155">
        <v>2.94</v>
      </c>
      <c r="M185">
        <f t="shared" si="10"/>
        <v>2.94</v>
      </c>
      <c r="N185" t="str">
        <f t="shared" si="11"/>
        <v/>
      </c>
    </row>
    <row r="186" spans="1:14" ht="18.75" customHeight="1" x14ac:dyDescent="0.4">
      <c r="A186" s="112" t="s">
        <v>639</v>
      </c>
      <c r="B186" s="111" t="s">
        <v>640</v>
      </c>
      <c r="C186" s="133"/>
      <c r="D186" s="113" t="s">
        <v>814</v>
      </c>
      <c r="E186" s="113" t="s">
        <v>295</v>
      </c>
      <c r="F186" s="111" t="str">
        <f t="shared" si="8"/>
        <v/>
      </c>
      <c r="G186" s="217">
        <f t="shared" si="9"/>
        <v>0</v>
      </c>
      <c r="I186" s="155" t="s">
        <v>1366</v>
      </c>
      <c r="J186" s="155" t="s">
        <v>1367</v>
      </c>
      <c r="K186" s="155" t="s">
        <v>385</v>
      </c>
      <c r="L186" s="155">
        <v>3.97</v>
      </c>
      <c r="M186">
        <f t="shared" si="10"/>
        <v>3.97</v>
      </c>
      <c r="N186" t="str">
        <f t="shared" si="11"/>
        <v>FRAGILES</v>
      </c>
    </row>
    <row r="187" spans="1:14" ht="18.75" customHeight="1" x14ac:dyDescent="0.4">
      <c r="A187" s="112" t="s">
        <v>641</v>
      </c>
      <c r="B187" s="111" t="s">
        <v>642</v>
      </c>
      <c r="C187" s="133"/>
      <c r="D187" s="113" t="s">
        <v>812</v>
      </c>
      <c r="E187" s="113" t="s">
        <v>334</v>
      </c>
      <c r="F187" s="111" t="str">
        <f t="shared" si="8"/>
        <v/>
      </c>
      <c r="G187" s="217">
        <f t="shared" si="9"/>
        <v>0</v>
      </c>
      <c r="I187" s="155" t="s">
        <v>1368</v>
      </c>
      <c r="J187" s="155" t="s">
        <v>1369</v>
      </c>
      <c r="K187" s="155" t="s">
        <v>1370</v>
      </c>
      <c r="L187" s="155">
        <v>3.59</v>
      </c>
      <c r="M187">
        <f t="shared" si="10"/>
        <v>3.59</v>
      </c>
      <c r="N187" t="str">
        <f t="shared" si="11"/>
        <v/>
      </c>
    </row>
    <row r="188" spans="1:14" ht="18.75" customHeight="1" x14ac:dyDescent="0.4">
      <c r="A188" s="112" t="s">
        <v>643</v>
      </c>
      <c r="B188" s="111" t="s">
        <v>644</v>
      </c>
      <c r="C188" s="133"/>
      <c r="D188" s="113" t="s">
        <v>815</v>
      </c>
      <c r="E188" s="113" t="s">
        <v>317</v>
      </c>
      <c r="F188" s="111" t="str">
        <f t="shared" si="8"/>
        <v>FRAGILES</v>
      </c>
      <c r="G188" s="217">
        <f t="shared" si="9"/>
        <v>1</v>
      </c>
      <c r="I188" s="155" t="s">
        <v>1371</v>
      </c>
      <c r="J188" s="155" t="s">
        <v>1372</v>
      </c>
      <c r="K188" s="155" t="s">
        <v>1373</v>
      </c>
      <c r="L188" s="155">
        <v>2.31</v>
      </c>
      <c r="M188">
        <f t="shared" si="10"/>
        <v>2.31</v>
      </c>
      <c r="N188" t="str">
        <f t="shared" si="11"/>
        <v/>
      </c>
    </row>
    <row r="189" spans="1:14" ht="18.75" customHeight="1" x14ac:dyDescent="0.4">
      <c r="A189" s="112" t="s">
        <v>645</v>
      </c>
      <c r="B189" s="111" t="s">
        <v>280</v>
      </c>
      <c r="C189" s="133"/>
      <c r="D189" s="113" t="s">
        <v>813</v>
      </c>
      <c r="E189" s="113" t="s">
        <v>320</v>
      </c>
      <c r="F189" s="111" t="str">
        <f t="shared" si="8"/>
        <v/>
      </c>
      <c r="G189" s="217">
        <f t="shared" si="9"/>
        <v>0</v>
      </c>
      <c r="I189" s="155" t="s">
        <v>1374</v>
      </c>
      <c r="J189" s="155" t="s">
        <v>1375</v>
      </c>
      <c r="K189" s="155" t="s">
        <v>389</v>
      </c>
      <c r="L189" s="155">
        <v>2.75</v>
      </c>
      <c r="M189">
        <f t="shared" si="10"/>
        <v>2.75</v>
      </c>
      <c r="N189" t="str">
        <f t="shared" si="11"/>
        <v/>
      </c>
    </row>
    <row r="190" spans="1:14" ht="18.75" customHeight="1" x14ac:dyDescent="0.4">
      <c r="A190" s="112" t="s">
        <v>646</v>
      </c>
      <c r="B190" s="111" t="s">
        <v>647</v>
      </c>
      <c r="C190" s="133"/>
      <c r="D190" s="113" t="s">
        <v>812</v>
      </c>
      <c r="E190" s="113" t="s">
        <v>334</v>
      </c>
      <c r="F190" s="111" t="str">
        <f t="shared" si="8"/>
        <v/>
      </c>
      <c r="G190" s="217">
        <f t="shared" si="9"/>
        <v>0</v>
      </c>
      <c r="I190" s="155" t="s">
        <v>1376</v>
      </c>
      <c r="J190" s="155" t="s">
        <v>1377</v>
      </c>
      <c r="K190" s="155" t="s">
        <v>1378</v>
      </c>
      <c r="L190" s="155">
        <v>3.51</v>
      </c>
      <c r="M190">
        <f t="shared" si="10"/>
        <v>3.51</v>
      </c>
      <c r="N190" t="str">
        <f t="shared" si="11"/>
        <v/>
      </c>
    </row>
    <row r="191" spans="1:14" ht="18.75" customHeight="1" x14ac:dyDescent="0.4">
      <c r="A191" s="112" t="s">
        <v>648</v>
      </c>
      <c r="B191" s="111" t="s">
        <v>649</v>
      </c>
      <c r="C191" s="133"/>
      <c r="D191" s="113" t="s">
        <v>810</v>
      </c>
      <c r="E191" s="113" t="s">
        <v>298</v>
      </c>
      <c r="F191" s="111" t="str">
        <f t="shared" si="8"/>
        <v/>
      </c>
      <c r="G191" s="217">
        <f t="shared" si="9"/>
        <v>0</v>
      </c>
      <c r="I191" s="155" t="s">
        <v>1379</v>
      </c>
      <c r="J191" s="155" t="s">
        <v>1380</v>
      </c>
      <c r="K191" s="155" t="s">
        <v>393</v>
      </c>
      <c r="L191" s="155">
        <v>3.51</v>
      </c>
      <c r="M191">
        <f t="shared" si="10"/>
        <v>3.51</v>
      </c>
      <c r="N191" t="str">
        <f t="shared" si="11"/>
        <v/>
      </c>
    </row>
    <row r="192" spans="1:14" ht="18.75" customHeight="1" x14ac:dyDescent="0.4">
      <c r="A192" s="112" t="s">
        <v>650</v>
      </c>
      <c r="B192" s="111" t="s">
        <v>651</v>
      </c>
      <c r="C192" s="133"/>
      <c r="D192" s="113" t="s">
        <v>812</v>
      </c>
      <c r="E192" s="113" t="s">
        <v>334</v>
      </c>
      <c r="F192" s="111" t="str">
        <f t="shared" si="8"/>
        <v>FRAGILES</v>
      </c>
      <c r="G192" s="217">
        <f t="shared" si="9"/>
        <v>1</v>
      </c>
      <c r="I192" s="155" t="s">
        <v>1381</v>
      </c>
      <c r="J192" s="155" t="s">
        <v>1382</v>
      </c>
      <c r="K192" s="155" t="s">
        <v>1383</v>
      </c>
      <c r="L192" s="155">
        <v>3.31</v>
      </c>
      <c r="M192">
        <f t="shared" si="10"/>
        <v>3.31</v>
      </c>
      <c r="N192" t="str">
        <f t="shared" si="11"/>
        <v/>
      </c>
    </row>
    <row r="193" spans="1:14" ht="18.75" customHeight="1" x14ac:dyDescent="0.4">
      <c r="A193" s="112" t="s">
        <v>652</v>
      </c>
      <c r="B193" s="111" t="s">
        <v>653</v>
      </c>
      <c r="C193" s="133"/>
      <c r="D193" s="113" t="s">
        <v>815</v>
      </c>
      <c r="E193" s="113" t="s">
        <v>342</v>
      </c>
      <c r="F193" s="111" t="str">
        <f t="shared" si="8"/>
        <v/>
      </c>
      <c r="G193" s="217">
        <f t="shared" si="9"/>
        <v>0</v>
      </c>
      <c r="I193" s="155" t="s">
        <v>1384</v>
      </c>
      <c r="J193" s="155" t="s">
        <v>1385</v>
      </c>
      <c r="K193" s="155" t="s">
        <v>395</v>
      </c>
      <c r="L193" s="155">
        <v>2.75</v>
      </c>
      <c r="M193">
        <f t="shared" si="10"/>
        <v>2.75</v>
      </c>
      <c r="N193" t="str">
        <f t="shared" si="11"/>
        <v/>
      </c>
    </row>
    <row r="194" spans="1:14" ht="18.75" customHeight="1" x14ac:dyDescent="0.4">
      <c r="A194" s="112" t="s">
        <v>654</v>
      </c>
      <c r="B194" s="111" t="s">
        <v>655</v>
      </c>
      <c r="C194" s="133"/>
      <c r="D194" s="113" t="s">
        <v>815</v>
      </c>
      <c r="E194" s="113" t="s">
        <v>342</v>
      </c>
      <c r="F194" s="111" t="str">
        <f t="shared" si="8"/>
        <v/>
      </c>
      <c r="G194" s="217">
        <f t="shared" si="9"/>
        <v>0</v>
      </c>
      <c r="I194" s="155" t="s">
        <v>1386</v>
      </c>
      <c r="J194" s="155" t="s">
        <v>1387</v>
      </c>
      <c r="K194" s="155" t="s">
        <v>1388</v>
      </c>
      <c r="L194" s="155">
        <v>3.17</v>
      </c>
      <c r="M194">
        <f t="shared" si="10"/>
        <v>3.17</v>
      </c>
      <c r="N194" t="str">
        <f t="shared" si="11"/>
        <v/>
      </c>
    </row>
    <row r="195" spans="1:14" ht="18.75" customHeight="1" x14ac:dyDescent="0.4">
      <c r="A195" s="112" t="s">
        <v>656</v>
      </c>
      <c r="B195" s="111" t="s">
        <v>657</v>
      </c>
      <c r="C195" s="133"/>
      <c r="D195" s="113" t="s">
        <v>814</v>
      </c>
      <c r="E195" s="113" t="s">
        <v>295</v>
      </c>
      <c r="F195" s="111" t="str">
        <f t="shared" si="8"/>
        <v>FRAGILES</v>
      </c>
      <c r="G195" s="217">
        <f t="shared" si="9"/>
        <v>1</v>
      </c>
      <c r="I195" s="155" t="s">
        <v>1389</v>
      </c>
      <c r="J195" s="155" t="s">
        <v>1390</v>
      </c>
      <c r="K195" s="155" t="s">
        <v>1391</v>
      </c>
      <c r="L195" s="155">
        <v>3.99</v>
      </c>
      <c r="M195">
        <f t="shared" si="10"/>
        <v>3.99</v>
      </c>
      <c r="N195" t="str">
        <f t="shared" si="11"/>
        <v>FRAGILES</v>
      </c>
    </row>
    <row r="196" spans="1:14" ht="18.75" customHeight="1" x14ac:dyDescent="0.4">
      <c r="A196" s="112" t="s">
        <v>658</v>
      </c>
      <c r="B196" s="111" t="s">
        <v>659</v>
      </c>
      <c r="C196" s="133"/>
      <c r="D196" s="113" t="s">
        <v>812</v>
      </c>
      <c r="E196" s="113" t="s">
        <v>334</v>
      </c>
      <c r="F196" s="111" t="str">
        <f t="shared" ref="F196:F255" si="12">VLOOKUP(A196,K:N,4,FALSE)</f>
        <v/>
      </c>
      <c r="G196" s="217">
        <f t="shared" ref="G196:G255" si="13">IF(F196="fragiles",1,0)</f>
        <v>0</v>
      </c>
      <c r="I196" s="155" t="s">
        <v>1392</v>
      </c>
      <c r="J196" s="155" t="s">
        <v>1393</v>
      </c>
      <c r="K196" s="155" t="s">
        <v>1394</v>
      </c>
      <c r="L196" s="155">
        <v>3.49</v>
      </c>
      <c r="M196">
        <f t="shared" ref="M196:M259" si="14">L196+0</f>
        <v>3.49</v>
      </c>
      <c r="N196" t="str">
        <f t="shared" ref="N196:N259" si="15">IF(M196&gt;$M$1,"FRAGILES","")</f>
        <v/>
      </c>
    </row>
    <row r="197" spans="1:14" ht="18.75" customHeight="1" x14ac:dyDescent="0.4">
      <c r="A197" s="112" t="s">
        <v>660</v>
      </c>
      <c r="B197" s="111" t="s">
        <v>661</v>
      </c>
      <c r="C197" s="133"/>
      <c r="D197" s="113" t="s">
        <v>813</v>
      </c>
      <c r="E197" s="113" t="s">
        <v>281</v>
      </c>
      <c r="F197" s="111" t="str">
        <f t="shared" si="12"/>
        <v/>
      </c>
      <c r="G197" s="217">
        <f t="shared" si="13"/>
        <v>0</v>
      </c>
      <c r="I197" s="155" t="s">
        <v>1395</v>
      </c>
      <c r="J197" s="155" t="s">
        <v>1396</v>
      </c>
      <c r="K197" s="155" t="s">
        <v>1397</v>
      </c>
      <c r="L197" s="155">
        <v>3.31</v>
      </c>
      <c r="M197">
        <f t="shared" si="14"/>
        <v>3.31</v>
      </c>
      <c r="N197" t="str">
        <f t="shared" si="15"/>
        <v/>
      </c>
    </row>
    <row r="198" spans="1:14" ht="18.75" customHeight="1" x14ac:dyDescent="0.4">
      <c r="A198" s="112" t="s">
        <v>664</v>
      </c>
      <c r="B198" s="111" t="s">
        <v>665</v>
      </c>
      <c r="C198" s="133"/>
      <c r="D198" s="113" t="s">
        <v>813</v>
      </c>
      <c r="E198" s="113" t="s">
        <v>320</v>
      </c>
      <c r="F198" s="111" t="str">
        <f t="shared" si="12"/>
        <v/>
      </c>
      <c r="G198" s="217">
        <f t="shared" si="13"/>
        <v>0</v>
      </c>
      <c r="I198" s="155" t="s">
        <v>1398</v>
      </c>
      <c r="J198" s="155" t="s">
        <v>1399</v>
      </c>
      <c r="K198" s="155" t="s">
        <v>1400</v>
      </c>
      <c r="L198" s="155">
        <v>3.49</v>
      </c>
      <c r="M198">
        <f t="shared" si="14"/>
        <v>3.49</v>
      </c>
      <c r="N198" t="str">
        <f t="shared" si="15"/>
        <v/>
      </c>
    </row>
    <row r="199" spans="1:14" ht="18.75" customHeight="1" x14ac:dyDescent="0.4">
      <c r="A199" s="112" t="s">
        <v>668</v>
      </c>
      <c r="B199" s="111" t="s">
        <v>669</v>
      </c>
      <c r="C199" s="133"/>
      <c r="D199" s="113" t="s">
        <v>815</v>
      </c>
      <c r="E199" s="113" t="s">
        <v>342</v>
      </c>
      <c r="F199" s="111" t="str">
        <f t="shared" si="12"/>
        <v/>
      </c>
      <c r="G199" s="217">
        <f t="shared" si="13"/>
        <v>0</v>
      </c>
      <c r="I199" s="155" t="s">
        <v>1401</v>
      </c>
      <c r="J199" s="155" t="s">
        <v>1402</v>
      </c>
      <c r="K199" s="155" t="s">
        <v>1403</v>
      </c>
      <c r="L199" s="155">
        <v>2.4300000000000002</v>
      </c>
      <c r="M199">
        <f t="shared" si="14"/>
        <v>2.4300000000000002</v>
      </c>
      <c r="N199" t="str">
        <f t="shared" si="15"/>
        <v/>
      </c>
    </row>
    <row r="200" spans="1:14" ht="18.75" customHeight="1" x14ac:dyDescent="0.4">
      <c r="A200" s="112" t="s">
        <v>670</v>
      </c>
      <c r="B200" s="111" t="s">
        <v>671</v>
      </c>
      <c r="C200" s="133"/>
      <c r="D200" s="113" t="s">
        <v>815</v>
      </c>
      <c r="E200" s="113" t="s">
        <v>317</v>
      </c>
      <c r="F200" s="111" t="str">
        <f t="shared" si="12"/>
        <v/>
      </c>
      <c r="G200" s="217">
        <f t="shared" si="13"/>
        <v>0</v>
      </c>
      <c r="I200" s="155" t="s">
        <v>1404</v>
      </c>
      <c r="J200" s="155" t="s">
        <v>1405</v>
      </c>
      <c r="K200" s="155" t="s">
        <v>1406</v>
      </c>
      <c r="L200" s="155">
        <v>3.91</v>
      </c>
      <c r="M200">
        <f t="shared" si="14"/>
        <v>3.91</v>
      </c>
      <c r="N200" t="str">
        <f t="shared" si="15"/>
        <v>FRAGILES</v>
      </c>
    </row>
    <row r="201" spans="1:14" ht="18.75" customHeight="1" x14ac:dyDescent="0.4">
      <c r="A201" s="112" t="s">
        <v>672</v>
      </c>
      <c r="B201" s="111" t="s">
        <v>673</v>
      </c>
      <c r="C201" s="133"/>
      <c r="D201" s="113" t="s">
        <v>814</v>
      </c>
      <c r="E201" s="113" t="s">
        <v>295</v>
      </c>
      <c r="F201" s="111" t="str">
        <f t="shared" si="12"/>
        <v/>
      </c>
      <c r="G201" s="217">
        <f t="shared" si="13"/>
        <v>0</v>
      </c>
      <c r="I201" s="155" t="s">
        <v>1407</v>
      </c>
      <c r="J201" s="155" t="s">
        <v>1408</v>
      </c>
      <c r="K201" s="155" t="s">
        <v>1409</v>
      </c>
      <c r="L201" s="155">
        <v>2.95</v>
      </c>
      <c r="M201">
        <f t="shared" si="14"/>
        <v>2.95</v>
      </c>
      <c r="N201" t="str">
        <f t="shared" si="15"/>
        <v/>
      </c>
    </row>
    <row r="202" spans="1:14" ht="18.75" customHeight="1" x14ac:dyDescent="0.4">
      <c r="A202" s="112" t="s">
        <v>676</v>
      </c>
      <c r="B202" s="111" t="s">
        <v>677</v>
      </c>
      <c r="C202" s="133"/>
      <c r="D202" s="113" t="s">
        <v>814</v>
      </c>
      <c r="E202" s="113" t="s">
        <v>295</v>
      </c>
      <c r="F202" s="111" t="str">
        <f t="shared" si="12"/>
        <v/>
      </c>
      <c r="G202" s="217">
        <f t="shared" si="13"/>
        <v>0</v>
      </c>
      <c r="I202" s="155" t="s">
        <v>1410</v>
      </c>
      <c r="J202" s="155" t="s">
        <v>1411</v>
      </c>
      <c r="K202" s="155" t="s">
        <v>1412</v>
      </c>
      <c r="L202" s="155">
        <v>3.31</v>
      </c>
      <c r="M202">
        <f t="shared" si="14"/>
        <v>3.31</v>
      </c>
      <c r="N202" t="str">
        <f t="shared" si="15"/>
        <v/>
      </c>
    </row>
    <row r="203" spans="1:14" ht="18.75" customHeight="1" x14ac:dyDescent="0.4">
      <c r="A203" s="112" t="s">
        <v>678</v>
      </c>
      <c r="B203" s="111" t="s">
        <v>679</v>
      </c>
      <c r="C203" s="133"/>
      <c r="D203" s="113" t="s">
        <v>815</v>
      </c>
      <c r="E203" s="113" t="s">
        <v>342</v>
      </c>
      <c r="F203" s="111" t="str">
        <f t="shared" si="12"/>
        <v>FRAGILES</v>
      </c>
      <c r="G203" s="217">
        <f t="shared" si="13"/>
        <v>1</v>
      </c>
      <c r="I203" s="155" t="s">
        <v>1413</v>
      </c>
      <c r="J203" s="155" t="s">
        <v>1414</v>
      </c>
      <c r="K203" s="155" t="s">
        <v>1415</v>
      </c>
      <c r="L203" s="155">
        <v>2.33</v>
      </c>
      <c r="M203">
        <f t="shared" si="14"/>
        <v>2.33</v>
      </c>
      <c r="N203" t="str">
        <f t="shared" si="15"/>
        <v/>
      </c>
    </row>
    <row r="204" spans="1:14" ht="18.75" customHeight="1" x14ac:dyDescent="0.4">
      <c r="A204" s="112" t="s">
        <v>680</v>
      </c>
      <c r="B204" s="111" t="s">
        <v>681</v>
      </c>
      <c r="C204" s="133"/>
      <c r="D204" s="113" t="s">
        <v>815</v>
      </c>
      <c r="E204" s="113" t="s">
        <v>307</v>
      </c>
      <c r="F204" s="111" t="str">
        <f t="shared" si="12"/>
        <v/>
      </c>
      <c r="G204" s="217">
        <f t="shared" si="13"/>
        <v>0</v>
      </c>
      <c r="I204" s="155" t="s">
        <v>1416</v>
      </c>
      <c r="J204" s="155" t="s">
        <v>1417</v>
      </c>
      <c r="K204" s="155" t="s">
        <v>1418</v>
      </c>
      <c r="L204" s="155">
        <v>3.23</v>
      </c>
      <c r="M204">
        <f t="shared" si="14"/>
        <v>3.23</v>
      </c>
      <c r="N204" t="str">
        <f t="shared" si="15"/>
        <v/>
      </c>
    </row>
    <row r="205" spans="1:14" ht="18.75" customHeight="1" x14ac:dyDescent="0.4">
      <c r="A205" s="112" t="s">
        <v>682</v>
      </c>
      <c r="B205" s="111" t="s">
        <v>683</v>
      </c>
      <c r="C205" s="133"/>
      <c r="D205" s="113" t="s">
        <v>811</v>
      </c>
      <c r="E205" s="113" t="s">
        <v>287</v>
      </c>
      <c r="F205" s="111" t="str">
        <f t="shared" si="12"/>
        <v/>
      </c>
      <c r="G205" s="217">
        <f t="shared" si="13"/>
        <v>0</v>
      </c>
      <c r="I205" s="155" t="s">
        <v>1419</v>
      </c>
      <c r="J205" s="155" t="s">
        <v>1420</v>
      </c>
      <c r="K205" s="155" t="s">
        <v>1421</v>
      </c>
      <c r="L205" s="155">
        <v>3.62</v>
      </c>
      <c r="M205">
        <f t="shared" si="14"/>
        <v>3.62</v>
      </c>
      <c r="N205" t="str">
        <f t="shared" si="15"/>
        <v/>
      </c>
    </row>
    <row r="206" spans="1:14" ht="18.75" customHeight="1" x14ac:dyDescent="0.4">
      <c r="A206" s="112" t="s">
        <v>684</v>
      </c>
      <c r="B206" s="111" t="s">
        <v>685</v>
      </c>
      <c r="C206" s="133"/>
      <c r="D206" s="113" t="s">
        <v>811</v>
      </c>
      <c r="E206" s="113" t="s">
        <v>287</v>
      </c>
      <c r="F206" s="111" t="str">
        <f t="shared" si="12"/>
        <v/>
      </c>
      <c r="G206" s="217">
        <f t="shared" si="13"/>
        <v>0</v>
      </c>
      <c r="I206" s="155" t="s">
        <v>1422</v>
      </c>
      <c r="J206" s="155" t="s">
        <v>1423</v>
      </c>
      <c r="K206" s="155" t="s">
        <v>1424</v>
      </c>
      <c r="L206" s="155">
        <v>3.41</v>
      </c>
      <c r="M206">
        <f t="shared" si="14"/>
        <v>3.41</v>
      </c>
      <c r="N206" t="str">
        <f t="shared" si="15"/>
        <v/>
      </c>
    </row>
    <row r="207" spans="1:14" ht="18.75" customHeight="1" x14ac:dyDescent="0.4">
      <c r="A207" s="112" t="s">
        <v>686</v>
      </c>
      <c r="B207" s="111" t="s">
        <v>687</v>
      </c>
      <c r="C207" s="133"/>
      <c r="D207" s="113" t="s">
        <v>815</v>
      </c>
      <c r="E207" s="113" t="s">
        <v>307</v>
      </c>
      <c r="F207" s="111" t="str">
        <f t="shared" si="12"/>
        <v/>
      </c>
      <c r="G207" s="217">
        <f t="shared" si="13"/>
        <v>0</v>
      </c>
      <c r="I207" s="155" t="s">
        <v>1425</v>
      </c>
      <c r="J207" s="155" t="s">
        <v>1426</v>
      </c>
      <c r="K207" s="155" t="s">
        <v>1427</v>
      </c>
      <c r="L207" s="155">
        <v>3.21</v>
      </c>
      <c r="M207">
        <f t="shared" si="14"/>
        <v>3.21</v>
      </c>
      <c r="N207" t="str">
        <f t="shared" si="15"/>
        <v/>
      </c>
    </row>
    <row r="208" spans="1:14" ht="18.75" customHeight="1" x14ac:dyDescent="0.4">
      <c r="A208" s="112" t="s">
        <v>688</v>
      </c>
      <c r="B208" s="111" t="s">
        <v>689</v>
      </c>
      <c r="C208" s="133"/>
      <c r="D208" s="113" t="s">
        <v>814</v>
      </c>
      <c r="E208" s="113" t="s">
        <v>345</v>
      </c>
      <c r="F208" s="111" t="str">
        <f t="shared" si="12"/>
        <v/>
      </c>
      <c r="G208" s="217">
        <f t="shared" si="13"/>
        <v>0</v>
      </c>
      <c r="I208" s="155" t="s">
        <v>1428</v>
      </c>
      <c r="J208" s="155" t="s">
        <v>1429</v>
      </c>
      <c r="K208" s="155" t="s">
        <v>1430</v>
      </c>
      <c r="L208" s="155">
        <v>3.83</v>
      </c>
      <c r="M208">
        <f t="shared" si="14"/>
        <v>3.83</v>
      </c>
      <c r="N208" t="str">
        <f t="shared" si="15"/>
        <v>FRAGILES</v>
      </c>
    </row>
    <row r="209" spans="1:14" ht="18.75" customHeight="1" x14ac:dyDescent="0.4">
      <c r="A209" s="112" t="s">
        <v>692</v>
      </c>
      <c r="B209" s="111" t="s">
        <v>693</v>
      </c>
      <c r="C209" s="133"/>
      <c r="D209" s="113" t="s">
        <v>815</v>
      </c>
      <c r="E209" s="113" t="s">
        <v>317</v>
      </c>
      <c r="F209" s="111" t="str">
        <f t="shared" si="12"/>
        <v>FRAGILES</v>
      </c>
      <c r="G209" s="217">
        <f t="shared" si="13"/>
        <v>1</v>
      </c>
      <c r="I209" s="155" t="s">
        <v>1431</v>
      </c>
      <c r="J209" s="155" t="s">
        <v>1432</v>
      </c>
      <c r="K209" s="155" t="s">
        <v>1433</v>
      </c>
      <c r="L209" s="155">
        <v>2.74</v>
      </c>
      <c r="M209">
        <f t="shared" si="14"/>
        <v>2.74</v>
      </c>
      <c r="N209" t="str">
        <f t="shared" si="15"/>
        <v/>
      </c>
    </row>
    <row r="210" spans="1:14" ht="18.75" customHeight="1" x14ac:dyDescent="0.4">
      <c r="A210" s="112" t="s">
        <v>694</v>
      </c>
      <c r="B210" s="111" t="s">
        <v>695</v>
      </c>
      <c r="C210" s="133"/>
      <c r="D210" s="113" t="s">
        <v>814</v>
      </c>
      <c r="E210" s="113" t="s">
        <v>295</v>
      </c>
      <c r="F210" s="111" t="str">
        <f t="shared" si="12"/>
        <v/>
      </c>
      <c r="G210" s="217">
        <f t="shared" si="13"/>
        <v>0</v>
      </c>
      <c r="I210" s="155" t="s">
        <v>1434</v>
      </c>
      <c r="J210" s="155" t="s">
        <v>1435</v>
      </c>
      <c r="K210" s="155" t="s">
        <v>1436</v>
      </c>
      <c r="L210" s="155">
        <v>3.26</v>
      </c>
      <c r="M210">
        <f t="shared" si="14"/>
        <v>3.26</v>
      </c>
      <c r="N210" t="str">
        <f t="shared" si="15"/>
        <v/>
      </c>
    </row>
    <row r="211" spans="1:14" ht="18.75" customHeight="1" x14ac:dyDescent="0.4">
      <c r="A211" s="112" t="s">
        <v>696</v>
      </c>
      <c r="B211" s="111" t="s">
        <v>697</v>
      </c>
      <c r="C211" s="133"/>
      <c r="D211" s="113" t="s">
        <v>813</v>
      </c>
      <c r="E211" s="113" t="s">
        <v>284</v>
      </c>
      <c r="F211" s="111" t="str">
        <f t="shared" si="12"/>
        <v/>
      </c>
      <c r="G211" s="217">
        <f t="shared" si="13"/>
        <v>0</v>
      </c>
      <c r="I211" s="155" t="s">
        <v>1437</v>
      </c>
      <c r="J211" s="155" t="s">
        <v>1438</v>
      </c>
      <c r="K211" s="155" t="s">
        <v>1439</v>
      </c>
      <c r="L211" s="155">
        <v>3.29</v>
      </c>
      <c r="M211">
        <f t="shared" si="14"/>
        <v>3.29</v>
      </c>
      <c r="N211" t="str">
        <f t="shared" si="15"/>
        <v/>
      </c>
    </row>
    <row r="212" spans="1:14" ht="18.75" customHeight="1" x14ac:dyDescent="0.4">
      <c r="A212" s="112" t="s">
        <v>794</v>
      </c>
      <c r="B212" s="111" t="s">
        <v>795</v>
      </c>
      <c r="C212" s="133"/>
      <c r="D212" s="113" t="s">
        <v>810</v>
      </c>
      <c r="E212" s="113" t="s">
        <v>298</v>
      </c>
      <c r="F212" s="111" t="str">
        <f t="shared" si="12"/>
        <v>FRAGILES</v>
      </c>
      <c r="G212" s="217">
        <f t="shared" si="13"/>
        <v>1</v>
      </c>
      <c r="I212" s="155" t="s">
        <v>1440</v>
      </c>
      <c r="J212" s="155" t="s">
        <v>1441</v>
      </c>
      <c r="K212" s="155" t="s">
        <v>397</v>
      </c>
      <c r="L212" s="155">
        <v>3.31</v>
      </c>
      <c r="M212">
        <f t="shared" si="14"/>
        <v>3.31</v>
      </c>
      <c r="N212" t="str">
        <f t="shared" si="15"/>
        <v/>
      </c>
    </row>
    <row r="213" spans="1:14" ht="18.75" customHeight="1" x14ac:dyDescent="0.4">
      <c r="A213" s="112" t="s">
        <v>690</v>
      </c>
      <c r="B213" s="111" t="s">
        <v>691</v>
      </c>
      <c r="C213" s="133"/>
      <c r="D213" s="113" t="s">
        <v>815</v>
      </c>
      <c r="E213" s="113" t="s">
        <v>342</v>
      </c>
      <c r="F213" s="111" t="str">
        <f t="shared" si="12"/>
        <v/>
      </c>
      <c r="G213" s="217">
        <f t="shared" si="13"/>
        <v>0</v>
      </c>
      <c r="I213" s="155" t="s">
        <v>1442</v>
      </c>
      <c r="J213" s="155" t="s">
        <v>1443</v>
      </c>
      <c r="K213" s="155" t="s">
        <v>1444</v>
      </c>
      <c r="L213" s="155">
        <v>3.6</v>
      </c>
      <c r="M213">
        <f t="shared" si="14"/>
        <v>3.6</v>
      </c>
      <c r="N213" t="str">
        <f t="shared" si="15"/>
        <v/>
      </c>
    </row>
    <row r="214" spans="1:14" ht="18.75" customHeight="1" x14ac:dyDescent="0.4">
      <c r="A214" s="112" t="s">
        <v>710</v>
      </c>
      <c r="B214" s="111" t="s">
        <v>711</v>
      </c>
      <c r="C214" s="133"/>
      <c r="D214" s="113" t="s">
        <v>812</v>
      </c>
      <c r="E214" s="113" t="s">
        <v>478</v>
      </c>
      <c r="F214" s="111" t="str">
        <f t="shared" si="12"/>
        <v/>
      </c>
      <c r="G214" s="217">
        <f t="shared" si="13"/>
        <v>0</v>
      </c>
      <c r="I214" s="155" t="s">
        <v>1445</v>
      </c>
      <c r="J214" s="155" t="s">
        <v>1446</v>
      </c>
      <c r="K214" s="155" t="s">
        <v>1447</v>
      </c>
      <c r="L214" s="155">
        <v>2.63</v>
      </c>
      <c r="M214">
        <f t="shared" si="14"/>
        <v>2.63</v>
      </c>
      <c r="N214" t="str">
        <f t="shared" si="15"/>
        <v/>
      </c>
    </row>
    <row r="215" spans="1:14" ht="18.75" customHeight="1" x14ac:dyDescent="0.4">
      <c r="A215" s="112" t="s">
        <v>698</v>
      </c>
      <c r="B215" s="111" t="s">
        <v>699</v>
      </c>
      <c r="C215" s="133"/>
      <c r="D215" s="113" t="s">
        <v>815</v>
      </c>
      <c r="E215" s="113" t="s">
        <v>342</v>
      </c>
      <c r="F215" s="111" t="str">
        <f t="shared" si="12"/>
        <v/>
      </c>
      <c r="G215" s="217">
        <f t="shared" si="13"/>
        <v>0</v>
      </c>
      <c r="I215" s="155" t="s">
        <v>1448</v>
      </c>
      <c r="J215" s="155" t="s">
        <v>1449</v>
      </c>
      <c r="K215" s="155" t="s">
        <v>1450</v>
      </c>
      <c r="L215" s="155">
        <v>3.99</v>
      </c>
      <c r="M215">
        <f t="shared" si="14"/>
        <v>3.99</v>
      </c>
      <c r="N215" t="str">
        <f t="shared" si="15"/>
        <v>FRAGILES</v>
      </c>
    </row>
    <row r="216" spans="1:14" ht="18.75" customHeight="1" x14ac:dyDescent="0.4">
      <c r="A216" s="112" t="s">
        <v>700</v>
      </c>
      <c r="B216" s="111" t="s">
        <v>701</v>
      </c>
      <c r="C216" s="133"/>
      <c r="D216" s="113" t="s">
        <v>811</v>
      </c>
      <c r="E216" s="113" t="s">
        <v>287</v>
      </c>
      <c r="F216" s="111" t="str">
        <f t="shared" si="12"/>
        <v/>
      </c>
      <c r="G216" s="217">
        <f t="shared" si="13"/>
        <v>0</v>
      </c>
      <c r="I216" s="155" t="s">
        <v>1451</v>
      </c>
      <c r="J216" s="155" t="s">
        <v>1452</v>
      </c>
      <c r="K216" s="155" t="s">
        <v>1453</v>
      </c>
      <c r="L216" s="155">
        <v>2.73</v>
      </c>
      <c r="M216">
        <f t="shared" si="14"/>
        <v>2.73</v>
      </c>
      <c r="N216" t="str">
        <f t="shared" si="15"/>
        <v/>
      </c>
    </row>
    <row r="217" spans="1:14" ht="18.75" customHeight="1" x14ac:dyDescent="0.4">
      <c r="A217" s="112" t="s">
        <v>702</v>
      </c>
      <c r="B217" s="111" t="s">
        <v>703</v>
      </c>
      <c r="C217" s="133"/>
      <c r="D217" s="113" t="s">
        <v>815</v>
      </c>
      <c r="E217" s="113" t="s">
        <v>342</v>
      </c>
      <c r="F217" s="111" t="str">
        <f t="shared" si="12"/>
        <v/>
      </c>
      <c r="G217" s="217">
        <f t="shared" si="13"/>
        <v>0</v>
      </c>
      <c r="I217" s="155" t="s">
        <v>1454</v>
      </c>
      <c r="J217" s="155" t="s">
        <v>1455</v>
      </c>
      <c r="K217" s="155" t="s">
        <v>399</v>
      </c>
      <c r="L217" s="155">
        <v>3.04</v>
      </c>
      <c r="M217">
        <f t="shared" si="14"/>
        <v>3.04</v>
      </c>
      <c r="N217" t="str">
        <f t="shared" si="15"/>
        <v/>
      </c>
    </row>
    <row r="218" spans="1:14" ht="18.75" customHeight="1" x14ac:dyDescent="0.4">
      <c r="A218" s="112" t="s">
        <v>704</v>
      </c>
      <c r="B218" s="111" t="s">
        <v>705</v>
      </c>
      <c r="C218" s="133"/>
      <c r="D218" s="113" t="s">
        <v>813</v>
      </c>
      <c r="E218" s="113" t="s">
        <v>281</v>
      </c>
      <c r="F218" s="111" t="str">
        <f t="shared" si="12"/>
        <v>FRAGILES</v>
      </c>
      <c r="G218" s="217">
        <f t="shared" si="13"/>
        <v>1</v>
      </c>
      <c r="I218" s="155" t="s">
        <v>1456</v>
      </c>
      <c r="J218" s="155" t="s">
        <v>1457</v>
      </c>
      <c r="K218" s="155" t="s">
        <v>1458</v>
      </c>
      <c r="L218" s="155">
        <v>4.01</v>
      </c>
      <c r="M218">
        <f t="shared" si="14"/>
        <v>4.01</v>
      </c>
      <c r="N218" t="str">
        <f t="shared" si="15"/>
        <v>FRAGILES</v>
      </c>
    </row>
    <row r="219" spans="1:14" ht="18.75" customHeight="1" x14ac:dyDescent="0.4">
      <c r="A219" s="112" t="s">
        <v>706</v>
      </c>
      <c r="B219" s="111" t="s">
        <v>707</v>
      </c>
      <c r="C219" s="133"/>
      <c r="D219" s="113" t="s">
        <v>813</v>
      </c>
      <c r="E219" s="113" t="s">
        <v>320</v>
      </c>
      <c r="F219" s="111" t="str">
        <f t="shared" si="12"/>
        <v/>
      </c>
      <c r="G219" s="217">
        <f t="shared" si="13"/>
        <v>0</v>
      </c>
      <c r="I219" s="155" t="s">
        <v>1459</v>
      </c>
      <c r="J219" s="155" t="s">
        <v>1460</v>
      </c>
      <c r="K219" s="155" t="s">
        <v>1461</v>
      </c>
      <c r="L219" s="155">
        <v>2.57</v>
      </c>
      <c r="M219">
        <f t="shared" si="14"/>
        <v>2.57</v>
      </c>
      <c r="N219" t="str">
        <f t="shared" si="15"/>
        <v/>
      </c>
    </row>
    <row r="220" spans="1:14" ht="18.75" customHeight="1" x14ac:dyDescent="0.4">
      <c r="A220" s="112" t="s">
        <v>708</v>
      </c>
      <c r="B220" s="111" t="s">
        <v>709</v>
      </c>
      <c r="C220" s="133"/>
      <c r="D220" s="113" t="s">
        <v>814</v>
      </c>
      <c r="E220" s="113" t="s">
        <v>295</v>
      </c>
      <c r="F220" s="111" t="str">
        <f t="shared" si="12"/>
        <v/>
      </c>
      <c r="G220" s="217">
        <f t="shared" si="13"/>
        <v>0</v>
      </c>
      <c r="I220" s="155" t="s">
        <v>1462</v>
      </c>
      <c r="J220" s="155" t="s">
        <v>1463</v>
      </c>
      <c r="K220" s="155" t="s">
        <v>1464</v>
      </c>
      <c r="L220" s="155">
        <v>3.35</v>
      </c>
      <c r="M220">
        <f t="shared" si="14"/>
        <v>3.35</v>
      </c>
      <c r="N220" t="str">
        <f t="shared" si="15"/>
        <v/>
      </c>
    </row>
    <row r="221" spans="1:14" ht="18.75" customHeight="1" x14ac:dyDescent="0.4">
      <c r="A221" s="112" t="s">
        <v>712</v>
      </c>
      <c r="B221" s="111" t="s">
        <v>713</v>
      </c>
      <c r="C221" s="133"/>
      <c r="D221" s="113" t="s">
        <v>813</v>
      </c>
      <c r="E221" s="113" t="s">
        <v>281</v>
      </c>
      <c r="F221" s="111" t="str">
        <f t="shared" si="12"/>
        <v>FRAGILES</v>
      </c>
      <c r="G221" s="217">
        <f t="shared" si="13"/>
        <v>1</v>
      </c>
      <c r="I221" s="155" t="s">
        <v>1465</v>
      </c>
      <c r="J221" s="155" t="s">
        <v>1466</v>
      </c>
      <c r="K221" s="155" t="s">
        <v>1467</v>
      </c>
      <c r="L221" s="155">
        <v>2.59</v>
      </c>
      <c r="M221">
        <f t="shared" si="14"/>
        <v>2.59</v>
      </c>
      <c r="N221" t="str">
        <f t="shared" si="15"/>
        <v/>
      </c>
    </row>
    <row r="222" spans="1:14" ht="18.75" customHeight="1" x14ac:dyDescent="0.4">
      <c r="A222" s="112" t="s">
        <v>714</v>
      </c>
      <c r="B222" s="111" t="s">
        <v>715</v>
      </c>
      <c r="C222" s="133"/>
      <c r="D222" s="113" t="s">
        <v>815</v>
      </c>
      <c r="E222" s="113" t="s">
        <v>307</v>
      </c>
      <c r="F222" s="111" t="str">
        <f t="shared" si="12"/>
        <v/>
      </c>
      <c r="G222" s="217">
        <f t="shared" si="13"/>
        <v>0</v>
      </c>
      <c r="I222" s="155" t="s">
        <v>1468</v>
      </c>
      <c r="J222" s="155" t="s">
        <v>1469</v>
      </c>
      <c r="K222" s="155" t="s">
        <v>401</v>
      </c>
      <c r="L222" s="155">
        <v>3.65</v>
      </c>
      <c r="M222">
        <f t="shared" si="14"/>
        <v>3.65</v>
      </c>
      <c r="N222" t="str">
        <f t="shared" si="15"/>
        <v/>
      </c>
    </row>
    <row r="223" spans="1:14" ht="18.75" customHeight="1" x14ac:dyDescent="0.4">
      <c r="A223" s="112" t="s">
        <v>716</v>
      </c>
      <c r="B223" s="111" t="s">
        <v>717</v>
      </c>
      <c r="C223" s="133"/>
      <c r="D223" s="113" t="s">
        <v>813</v>
      </c>
      <c r="E223" s="113" t="s">
        <v>281</v>
      </c>
      <c r="F223" s="111" t="str">
        <f t="shared" si="12"/>
        <v/>
      </c>
      <c r="G223" s="217">
        <f t="shared" si="13"/>
        <v>0</v>
      </c>
      <c r="I223" s="155" t="s">
        <v>1470</v>
      </c>
      <c r="J223" s="155" t="s">
        <v>1471</v>
      </c>
      <c r="K223" s="155" t="s">
        <v>1472</v>
      </c>
      <c r="L223" s="155">
        <v>2.93</v>
      </c>
      <c r="M223">
        <f t="shared" si="14"/>
        <v>2.93</v>
      </c>
      <c r="N223" t="str">
        <f t="shared" si="15"/>
        <v/>
      </c>
    </row>
    <row r="224" spans="1:14" ht="18.75" customHeight="1" x14ac:dyDescent="0.4">
      <c r="A224" s="112" t="s">
        <v>718</v>
      </c>
      <c r="B224" s="111" t="s">
        <v>719</v>
      </c>
      <c r="C224" s="133"/>
      <c r="D224" s="113" t="s">
        <v>814</v>
      </c>
      <c r="E224" s="113" t="s">
        <v>295</v>
      </c>
      <c r="F224" s="111" t="str">
        <f t="shared" si="12"/>
        <v/>
      </c>
      <c r="G224" s="217">
        <f t="shared" si="13"/>
        <v>0</v>
      </c>
      <c r="I224" s="155" t="s">
        <v>1473</v>
      </c>
      <c r="J224" s="155" t="s">
        <v>1474</v>
      </c>
      <c r="K224" s="155" t="s">
        <v>571</v>
      </c>
      <c r="L224" s="155">
        <v>3.64</v>
      </c>
      <c r="M224">
        <f t="shared" si="14"/>
        <v>3.64</v>
      </c>
      <c r="N224" t="str">
        <f t="shared" si="15"/>
        <v/>
      </c>
    </row>
    <row r="225" spans="1:14" ht="18.75" customHeight="1" x14ac:dyDescent="0.4">
      <c r="A225" s="112" t="s">
        <v>720</v>
      </c>
      <c r="B225" s="111" t="s">
        <v>721</v>
      </c>
      <c r="C225" s="133"/>
      <c r="D225" s="113" t="s">
        <v>814</v>
      </c>
      <c r="E225" s="113" t="s">
        <v>345</v>
      </c>
      <c r="F225" s="111" t="str">
        <f t="shared" si="12"/>
        <v/>
      </c>
      <c r="G225" s="217">
        <f t="shared" si="13"/>
        <v>0</v>
      </c>
      <c r="I225" s="155" t="s">
        <v>1475</v>
      </c>
      <c r="J225" s="155" t="s">
        <v>1476</v>
      </c>
      <c r="K225" s="155" t="s">
        <v>1477</v>
      </c>
      <c r="L225" s="155">
        <v>3.99</v>
      </c>
      <c r="M225">
        <f t="shared" si="14"/>
        <v>3.99</v>
      </c>
      <c r="N225" t="str">
        <f t="shared" si="15"/>
        <v>FRAGILES</v>
      </c>
    </row>
    <row r="226" spans="1:14" ht="18.75" customHeight="1" x14ac:dyDescent="0.4">
      <c r="A226" s="112" t="s">
        <v>722</v>
      </c>
      <c r="B226" s="111" t="s">
        <v>723</v>
      </c>
      <c r="C226" s="133"/>
      <c r="D226" s="113" t="s">
        <v>814</v>
      </c>
      <c r="E226" s="113" t="s">
        <v>295</v>
      </c>
      <c r="F226" s="111" t="str">
        <f t="shared" si="12"/>
        <v/>
      </c>
      <c r="G226" s="217">
        <f t="shared" si="13"/>
        <v>0</v>
      </c>
      <c r="I226" s="155" t="s">
        <v>1478</v>
      </c>
      <c r="J226" s="155" t="s">
        <v>1479</v>
      </c>
      <c r="K226" s="155" t="s">
        <v>403</v>
      </c>
      <c r="L226" s="155">
        <v>2.4900000000000002</v>
      </c>
      <c r="M226">
        <f t="shared" si="14"/>
        <v>2.4900000000000002</v>
      </c>
      <c r="N226" t="str">
        <f t="shared" si="15"/>
        <v/>
      </c>
    </row>
    <row r="227" spans="1:14" ht="18.75" customHeight="1" x14ac:dyDescent="0.4">
      <c r="A227" s="112" t="s">
        <v>724</v>
      </c>
      <c r="B227" s="111" t="s">
        <v>725</v>
      </c>
      <c r="C227" s="133"/>
      <c r="D227" s="113" t="s">
        <v>814</v>
      </c>
      <c r="E227" s="113" t="s">
        <v>345</v>
      </c>
      <c r="F227" s="111" t="str">
        <f t="shared" si="12"/>
        <v>FRAGILES</v>
      </c>
      <c r="G227" s="217">
        <f t="shared" si="13"/>
        <v>1</v>
      </c>
      <c r="I227" s="155" t="s">
        <v>1480</v>
      </c>
      <c r="J227" s="155" t="s">
        <v>1481</v>
      </c>
      <c r="K227" s="155" t="s">
        <v>1482</v>
      </c>
      <c r="L227" s="155">
        <v>3.41</v>
      </c>
      <c r="M227">
        <f t="shared" si="14"/>
        <v>3.41</v>
      </c>
      <c r="N227" t="str">
        <f t="shared" si="15"/>
        <v/>
      </c>
    </row>
    <row r="228" spans="1:14" ht="18.75" customHeight="1" x14ac:dyDescent="0.4">
      <c r="A228" s="112" t="s">
        <v>726</v>
      </c>
      <c r="B228" s="111" t="s">
        <v>727</v>
      </c>
      <c r="C228" s="133"/>
      <c r="D228" s="113" t="s">
        <v>814</v>
      </c>
      <c r="E228" s="113" t="s">
        <v>295</v>
      </c>
      <c r="F228" s="111" t="str">
        <f t="shared" si="12"/>
        <v/>
      </c>
      <c r="G228" s="217">
        <f t="shared" si="13"/>
        <v>0</v>
      </c>
      <c r="I228" s="155" t="s">
        <v>1483</v>
      </c>
      <c r="J228" s="155" t="s">
        <v>1484</v>
      </c>
      <c r="K228" s="155" t="s">
        <v>406</v>
      </c>
      <c r="L228" s="155">
        <v>3.04</v>
      </c>
      <c r="M228">
        <f t="shared" si="14"/>
        <v>3.04</v>
      </c>
      <c r="N228" t="str">
        <f t="shared" si="15"/>
        <v/>
      </c>
    </row>
    <row r="229" spans="1:14" ht="18.75" customHeight="1" x14ac:dyDescent="0.4">
      <c r="A229" s="112" t="s">
        <v>728</v>
      </c>
      <c r="B229" s="111" t="s">
        <v>729</v>
      </c>
      <c r="C229" s="133"/>
      <c r="D229" s="113" t="s">
        <v>814</v>
      </c>
      <c r="E229" s="113" t="s">
        <v>295</v>
      </c>
      <c r="F229" s="111" t="str">
        <f t="shared" si="12"/>
        <v/>
      </c>
      <c r="G229" s="217">
        <f t="shared" si="13"/>
        <v>0</v>
      </c>
      <c r="I229" s="155" t="s">
        <v>1485</v>
      </c>
      <c r="J229" s="155" t="s">
        <v>1486</v>
      </c>
      <c r="K229" s="155" t="s">
        <v>1487</v>
      </c>
      <c r="L229" s="155">
        <v>2.57</v>
      </c>
      <c r="M229">
        <f t="shared" si="14"/>
        <v>2.57</v>
      </c>
      <c r="N229" t="str">
        <f t="shared" si="15"/>
        <v/>
      </c>
    </row>
    <row r="230" spans="1:14" ht="18.75" customHeight="1" x14ac:dyDescent="0.4">
      <c r="A230" s="112" t="s">
        <v>730</v>
      </c>
      <c r="B230" s="111" t="s">
        <v>731</v>
      </c>
      <c r="C230" s="133"/>
      <c r="D230" s="113" t="s">
        <v>814</v>
      </c>
      <c r="E230" s="113" t="s">
        <v>295</v>
      </c>
      <c r="F230" s="111" t="str">
        <f t="shared" si="12"/>
        <v>FRAGILES</v>
      </c>
      <c r="G230" s="217">
        <f t="shared" si="13"/>
        <v>1</v>
      </c>
      <c r="I230" s="155" t="s">
        <v>1488</v>
      </c>
      <c r="J230" s="155" t="s">
        <v>1489</v>
      </c>
      <c r="K230" s="155" t="s">
        <v>1490</v>
      </c>
      <c r="L230" s="155">
        <v>3.38</v>
      </c>
      <c r="M230">
        <f t="shared" si="14"/>
        <v>3.38</v>
      </c>
      <c r="N230" t="str">
        <f t="shared" si="15"/>
        <v/>
      </c>
    </row>
    <row r="231" spans="1:14" ht="18.75" customHeight="1" x14ac:dyDescent="0.4">
      <c r="A231" s="112" t="s">
        <v>732</v>
      </c>
      <c r="B231" s="111" t="s">
        <v>733</v>
      </c>
      <c r="C231" s="133"/>
      <c r="D231" s="113" t="s">
        <v>811</v>
      </c>
      <c r="E231" s="113" t="s">
        <v>287</v>
      </c>
      <c r="F231" s="111" t="str">
        <f t="shared" si="12"/>
        <v/>
      </c>
      <c r="G231" s="217">
        <f t="shared" si="13"/>
        <v>0</v>
      </c>
      <c r="I231" s="155" t="s">
        <v>1491</v>
      </c>
      <c r="J231" s="155" t="s">
        <v>1492</v>
      </c>
      <c r="K231" s="155" t="s">
        <v>1493</v>
      </c>
      <c r="L231" s="155">
        <v>2.98</v>
      </c>
      <c r="M231">
        <f t="shared" si="14"/>
        <v>2.98</v>
      </c>
      <c r="N231" t="str">
        <f t="shared" si="15"/>
        <v/>
      </c>
    </row>
    <row r="232" spans="1:14" ht="18.75" customHeight="1" x14ac:dyDescent="0.4">
      <c r="A232" s="112" t="s">
        <v>734</v>
      </c>
      <c r="B232" s="111" t="s">
        <v>735</v>
      </c>
      <c r="C232" s="133"/>
      <c r="D232" s="113" t="s">
        <v>813</v>
      </c>
      <c r="E232" s="113" t="s">
        <v>281</v>
      </c>
      <c r="F232" s="111" t="str">
        <f t="shared" si="12"/>
        <v/>
      </c>
      <c r="G232" s="217">
        <f t="shared" si="13"/>
        <v>0</v>
      </c>
      <c r="I232" s="155" t="s">
        <v>1494</v>
      </c>
      <c r="J232" s="155" t="s">
        <v>1495</v>
      </c>
      <c r="K232" s="155" t="s">
        <v>1496</v>
      </c>
      <c r="L232" s="155">
        <v>3.89</v>
      </c>
      <c r="M232">
        <f t="shared" si="14"/>
        <v>3.89</v>
      </c>
      <c r="N232" t="str">
        <f t="shared" si="15"/>
        <v>FRAGILES</v>
      </c>
    </row>
    <row r="233" spans="1:14" ht="18.75" customHeight="1" x14ac:dyDescent="0.4">
      <c r="A233" s="112" t="s">
        <v>736</v>
      </c>
      <c r="B233" s="111" t="s">
        <v>737</v>
      </c>
      <c r="C233" s="133"/>
      <c r="D233" s="113" t="s">
        <v>810</v>
      </c>
      <c r="E233" s="113" t="s">
        <v>298</v>
      </c>
      <c r="F233" s="111" t="str">
        <f t="shared" si="12"/>
        <v/>
      </c>
      <c r="G233" s="217">
        <f t="shared" si="13"/>
        <v>0</v>
      </c>
      <c r="I233" s="155" t="s">
        <v>1497</v>
      </c>
      <c r="J233" s="155" t="s">
        <v>1498</v>
      </c>
      <c r="K233" s="155" t="s">
        <v>1499</v>
      </c>
      <c r="L233" s="155">
        <v>3.3</v>
      </c>
      <c r="M233">
        <f t="shared" si="14"/>
        <v>3.3</v>
      </c>
      <c r="N233" t="str">
        <f t="shared" si="15"/>
        <v/>
      </c>
    </row>
    <row r="234" spans="1:14" ht="18.75" customHeight="1" x14ac:dyDescent="0.4">
      <c r="A234" s="112" t="s">
        <v>738</v>
      </c>
      <c r="B234" s="111" t="s">
        <v>739</v>
      </c>
      <c r="C234" s="133"/>
      <c r="D234" s="113" t="s">
        <v>810</v>
      </c>
      <c r="E234" s="113" t="s">
        <v>298</v>
      </c>
      <c r="F234" s="111" t="str">
        <f t="shared" si="12"/>
        <v/>
      </c>
      <c r="G234" s="217">
        <f t="shared" si="13"/>
        <v>0</v>
      </c>
      <c r="I234" s="155" t="s">
        <v>1500</v>
      </c>
      <c r="J234" s="155" t="s">
        <v>1501</v>
      </c>
      <c r="K234" s="155" t="s">
        <v>412</v>
      </c>
      <c r="L234" s="155">
        <v>3.27</v>
      </c>
      <c r="M234">
        <f t="shared" si="14"/>
        <v>3.27</v>
      </c>
      <c r="N234" t="str">
        <f t="shared" si="15"/>
        <v/>
      </c>
    </row>
    <row r="235" spans="1:14" ht="18.75" customHeight="1" x14ac:dyDescent="0.4">
      <c r="A235" s="112" t="s">
        <v>740</v>
      </c>
      <c r="B235" s="111" t="s">
        <v>741</v>
      </c>
      <c r="C235" s="133"/>
      <c r="D235" s="113" t="s">
        <v>814</v>
      </c>
      <c r="E235" s="113" t="s">
        <v>345</v>
      </c>
      <c r="F235" s="111" t="str">
        <f t="shared" si="12"/>
        <v/>
      </c>
      <c r="G235" s="217">
        <f t="shared" si="13"/>
        <v>0</v>
      </c>
      <c r="I235" s="155" t="s">
        <v>1502</v>
      </c>
      <c r="J235" s="155" t="s">
        <v>1503</v>
      </c>
      <c r="K235" s="155" t="s">
        <v>1504</v>
      </c>
      <c r="L235" s="155">
        <v>3.54</v>
      </c>
      <c r="M235">
        <f t="shared" si="14"/>
        <v>3.54</v>
      </c>
      <c r="N235" t="str">
        <f t="shared" si="15"/>
        <v/>
      </c>
    </row>
    <row r="236" spans="1:14" ht="18.75" customHeight="1" x14ac:dyDescent="0.4">
      <c r="A236" s="112" t="s">
        <v>742</v>
      </c>
      <c r="B236" s="111" t="s">
        <v>743</v>
      </c>
      <c r="C236" s="133"/>
      <c r="D236" s="113" t="s">
        <v>815</v>
      </c>
      <c r="E236" s="113" t="s">
        <v>342</v>
      </c>
      <c r="F236" s="111" t="str">
        <f t="shared" si="12"/>
        <v/>
      </c>
      <c r="G236" s="217">
        <f t="shared" si="13"/>
        <v>0</v>
      </c>
      <c r="I236" s="155" t="s">
        <v>1505</v>
      </c>
      <c r="J236" s="155" t="s">
        <v>1506</v>
      </c>
      <c r="K236" s="155" t="s">
        <v>1507</v>
      </c>
      <c r="L236" s="155">
        <v>3.22</v>
      </c>
      <c r="M236">
        <f t="shared" si="14"/>
        <v>3.22</v>
      </c>
      <c r="N236" t="str">
        <f t="shared" si="15"/>
        <v/>
      </c>
    </row>
    <row r="237" spans="1:14" ht="18.75" customHeight="1" x14ac:dyDescent="0.4">
      <c r="A237" s="112" t="s">
        <v>744</v>
      </c>
      <c r="B237" s="111" t="s">
        <v>745</v>
      </c>
      <c r="C237" s="133"/>
      <c r="D237" s="113" t="s">
        <v>815</v>
      </c>
      <c r="E237" s="113" t="s">
        <v>317</v>
      </c>
      <c r="F237" s="111" t="str">
        <f t="shared" si="12"/>
        <v>FRAGILES</v>
      </c>
      <c r="G237" s="217">
        <f t="shared" si="13"/>
        <v>1</v>
      </c>
      <c r="I237" s="155" t="s">
        <v>1508</v>
      </c>
      <c r="J237" s="155" t="s">
        <v>1509</v>
      </c>
      <c r="K237" s="155" t="s">
        <v>1510</v>
      </c>
      <c r="L237" s="155">
        <v>3.27</v>
      </c>
      <c r="M237">
        <f t="shared" si="14"/>
        <v>3.27</v>
      </c>
      <c r="N237" t="str">
        <f t="shared" si="15"/>
        <v/>
      </c>
    </row>
    <row r="238" spans="1:14" ht="18.75" customHeight="1" x14ac:dyDescent="0.4">
      <c r="A238" s="112" t="s">
        <v>746</v>
      </c>
      <c r="B238" s="111" t="s">
        <v>747</v>
      </c>
      <c r="C238" s="133"/>
      <c r="D238" s="113" t="s">
        <v>813</v>
      </c>
      <c r="E238" s="113" t="s">
        <v>281</v>
      </c>
      <c r="F238" s="111" t="str">
        <f t="shared" si="12"/>
        <v/>
      </c>
      <c r="G238" s="217">
        <f t="shared" si="13"/>
        <v>0</v>
      </c>
      <c r="I238" s="155" t="s">
        <v>1511</v>
      </c>
      <c r="J238" s="155" t="s">
        <v>1512</v>
      </c>
      <c r="K238" s="155" t="s">
        <v>1513</v>
      </c>
      <c r="L238" s="155">
        <v>3.91</v>
      </c>
      <c r="M238">
        <f t="shared" si="14"/>
        <v>3.91</v>
      </c>
      <c r="N238" t="str">
        <f t="shared" si="15"/>
        <v>FRAGILES</v>
      </c>
    </row>
    <row r="239" spans="1:14" ht="18.75" customHeight="1" x14ac:dyDescent="0.4">
      <c r="A239" s="112" t="s">
        <v>748</v>
      </c>
      <c r="B239" s="111" t="s">
        <v>749</v>
      </c>
      <c r="C239" s="133"/>
      <c r="D239" s="113" t="s">
        <v>811</v>
      </c>
      <c r="E239" s="113" t="s">
        <v>287</v>
      </c>
      <c r="F239" s="111" t="str">
        <f t="shared" si="12"/>
        <v/>
      </c>
      <c r="G239" s="217">
        <f t="shared" si="13"/>
        <v>0</v>
      </c>
      <c r="I239" s="155" t="s">
        <v>1514</v>
      </c>
      <c r="J239" s="155" t="s">
        <v>1515</v>
      </c>
      <c r="K239" s="155" t="s">
        <v>414</v>
      </c>
      <c r="L239" s="155">
        <v>3.9</v>
      </c>
      <c r="M239">
        <f t="shared" si="14"/>
        <v>3.9</v>
      </c>
      <c r="N239" t="str">
        <f t="shared" si="15"/>
        <v>FRAGILES</v>
      </c>
    </row>
    <row r="240" spans="1:14" ht="18.75" customHeight="1" x14ac:dyDescent="0.4">
      <c r="A240" s="112" t="s">
        <v>750</v>
      </c>
      <c r="B240" s="111" t="s">
        <v>751</v>
      </c>
      <c r="C240" s="133"/>
      <c r="D240" s="113" t="s">
        <v>810</v>
      </c>
      <c r="E240" s="113" t="s">
        <v>303</v>
      </c>
      <c r="F240" s="111" t="str">
        <f t="shared" si="12"/>
        <v/>
      </c>
      <c r="G240" s="217">
        <f t="shared" si="13"/>
        <v>0</v>
      </c>
      <c r="I240" s="155" t="s">
        <v>1516</v>
      </c>
      <c r="J240" s="155" t="s">
        <v>1517</v>
      </c>
      <c r="K240" s="155" t="s">
        <v>1518</v>
      </c>
      <c r="L240" s="155">
        <v>3.13</v>
      </c>
      <c r="M240">
        <f t="shared" si="14"/>
        <v>3.13</v>
      </c>
      <c r="N240" t="str">
        <f t="shared" si="15"/>
        <v/>
      </c>
    </row>
    <row r="241" spans="1:14" ht="18.75" customHeight="1" x14ac:dyDescent="0.4">
      <c r="A241" s="112" t="s">
        <v>752</v>
      </c>
      <c r="B241" s="111" t="s">
        <v>753</v>
      </c>
      <c r="C241" s="133"/>
      <c r="D241" s="113" t="s">
        <v>815</v>
      </c>
      <c r="E241" s="113" t="s">
        <v>342</v>
      </c>
      <c r="F241" s="111" t="str">
        <f t="shared" si="12"/>
        <v>FRAGILES</v>
      </c>
      <c r="G241" s="217">
        <f t="shared" si="13"/>
        <v>1</v>
      </c>
      <c r="I241" s="155" t="s">
        <v>1519</v>
      </c>
      <c r="J241" s="155" t="s">
        <v>1520</v>
      </c>
      <c r="K241" s="155" t="s">
        <v>416</v>
      </c>
      <c r="L241" s="155">
        <v>2.5</v>
      </c>
      <c r="M241">
        <f t="shared" si="14"/>
        <v>2.5</v>
      </c>
      <c r="N241" t="str">
        <f t="shared" si="15"/>
        <v/>
      </c>
    </row>
    <row r="242" spans="1:14" ht="18.75" customHeight="1" x14ac:dyDescent="0.4">
      <c r="A242" s="112" t="s">
        <v>754</v>
      </c>
      <c r="B242" s="111" t="s">
        <v>755</v>
      </c>
      <c r="C242" s="133"/>
      <c r="D242" s="113" t="s">
        <v>811</v>
      </c>
      <c r="E242" s="113" t="s">
        <v>287</v>
      </c>
      <c r="F242" s="111" t="str">
        <f t="shared" si="12"/>
        <v/>
      </c>
      <c r="G242" s="217">
        <f t="shared" si="13"/>
        <v>0</v>
      </c>
      <c r="I242" s="155" t="s">
        <v>1521</v>
      </c>
      <c r="J242" s="155" t="s">
        <v>1522</v>
      </c>
      <c r="K242" s="155" t="s">
        <v>1523</v>
      </c>
      <c r="L242" s="155">
        <v>2.83</v>
      </c>
      <c r="M242">
        <f t="shared" si="14"/>
        <v>2.83</v>
      </c>
      <c r="N242" t="str">
        <f t="shared" si="15"/>
        <v/>
      </c>
    </row>
    <row r="243" spans="1:14" ht="18.75" customHeight="1" x14ac:dyDescent="0.4">
      <c r="A243" s="112" t="s">
        <v>756</v>
      </c>
      <c r="B243" s="111" t="s">
        <v>757</v>
      </c>
      <c r="C243" s="133"/>
      <c r="D243" s="113" t="s">
        <v>814</v>
      </c>
      <c r="E243" s="113" t="s">
        <v>295</v>
      </c>
      <c r="F243" s="111" t="str">
        <f t="shared" si="12"/>
        <v/>
      </c>
      <c r="G243" s="217">
        <f t="shared" si="13"/>
        <v>0</v>
      </c>
      <c r="I243" s="155" t="s">
        <v>1524</v>
      </c>
      <c r="J243" s="155" t="s">
        <v>1525</v>
      </c>
      <c r="K243" s="155" t="s">
        <v>1526</v>
      </c>
      <c r="L243" s="155">
        <v>3.67</v>
      </c>
      <c r="M243">
        <f t="shared" si="14"/>
        <v>3.67</v>
      </c>
      <c r="N243" t="str">
        <f t="shared" si="15"/>
        <v/>
      </c>
    </row>
    <row r="244" spans="1:14" ht="18.75" customHeight="1" x14ac:dyDescent="0.4">
      <c r="A244" s="112" t="s">
        <v>758</v>
      </c>
      <c r="B244" s="111" t="s">
        <v>759</v>
      </c>
      <c r="C244" s="133"/>
      <c r="D244" s="113" t="s">
        <v>815</v>
      </c>
      <c r="E244" s="113" t="s">
        <v>342</v>
      </c>
      <c r="F244" s="111" t="str">
        <f t="shared" si="12"/>
        <v/>
      </c>
      <c r="G244" s="217">
        <f t="shared" si="13"/>
        <v>0</v>
      </c>
      <c r="I244" s="155" t="s">
        <v>1527</v>
      </c>
      <c r="J244" s="155" t="s">
        <v>1528</v>
      </c>
      <c r="K244" s="155" t="s">
        <v>1529</v>
      </c>
      <c r="L244" s="155">
        <v>3.72</v>
      </c>
      <c r="M244">
        <f t="shared" si="14"/>
        <v>3.72</v>
      </c>
      <c r="N244" t="str">
        <f t="shared" si="15"/>
        <v/>
      </c>
    </row>
    <row r="245" spans="1:14" ht="18.75" customHeight="1" x14ac:dyDescent="0.4">
      <c r="A245" s="112" t="s">
        <v>762</v>
      </c>
      <c r="B245" s="111" t="s">
        <v>763</v>
      </c>
      <c r="C245" s="133"/>
      <c r="D245" s="113" t="s">
        <v>811</v>
      </c>
      <c r="E245" s="113" t="s">
        <v>287</v>
      </c>
      <c r="F245" s="111" t="str">
        <f t="shared" si="12"/>
        <v/>
      </c>
      <c r="G245" s="217">
        <f t="shared" si="13"/>
        <v>0</v>
      </c>
      <c r="I245" s="155" t="s">
        <v>1530</v>
      </c>
      <c r="J245" s="155" t="s">
        <v>1531</v>
      </c>
      <c r="K245" s="155" t="s">
        <v>1532</v>
      </c>
      <c r="L245" s="155">
        <v>3.37</v>
      </c>
      <c r="M245">
        <f t="shared" si="14"/>
        <v>3.37</v>
      </c>
      <c r="N245" t="str">
        <f t="shared" si="15"/>
        <v/>
      </c>
    </row>
    <row r="246" spans="1:14" ht="18.75" customHeight="1" x14ac:dyDescent="0.4">
      <c r="A246" s="112" t="s">
        <v>764</v>
      </c>
      <c r="B246" s="111" t="s">
        <v>765</v>
      </c>
      <c r="C246" s="133"/>
      <c r="D246" s="113" t="s">
        <v>811</v>
      </c>
      <c r="E246" s="113" t="s">
        <v>287</v>
      </c>
      <c r="F246" s="111" t="str">
        <f t="shared" si="12"/>
        <v/>
      </c>
      <c r="G246" s="217">
        <f t="shared" si="13"/>
        <v>0</v>
      </c>
      <c r="I246" s="155" t="s">
        <v>1533</v>
      </c>
      <c r="J246" s="155" t="s">
        <v>1534</v>
      </c>
      <c r="K246" s="155" t="s">
        <v>1535</v>
      </c>
      <c r="L246" s="155">
        <v>3.02</v>
      </c>
      <c r="M246">
        <f t="shared" si="14"/>
        <v>3.02</v>
      </c>
      <c r="N246" t="str">
        <f t="shared" si="15"/>
        <v/>
      </c>
    </row>
    <row r="247" spans="1:14" ht="18.75" customHeight="1" x14ac:dyDescent="0.4">
      <c r="A247" s="112" t="s">
        <v>766</v>
      </c>
      <c r="B247" s="111" t="s">
        <v>767</v>
      </c>
      <c r="C247" s="133"/>
      <c r="D247" s="113" t="s">
        <v>814</v>
      </c>
      <c r="E247" s="113" t="s">
        <v>345</v>
      </c>
      <c r="F247" s="111" t="str">
        <f t="shared" si="12"/>
        <v/>
      </c>
      <c r="G247" s="217">
        <f t="shared" si="13"/>
        <v>0</v>
      </c>
      <c r="I247" s="155" t="s">
        <v>1536</v>
      </c>
      <c r="J247" s="155" t="s">
        <v>1537</v>
      </c>
      <c r="K247" s="155" t="s">
        <v>1538</v>
      </c>
      <c r="L247" s="155">
        <v>4.37</v>
      </c>
      <c r="M247">
        <f t="shared" si="14"/>
        <v>4.37</v>
      </c>
      <c r="N247" t="str">
        <f t="shared" si="15"/>
        <v>FRAGILES</v>
      </c>
    </row>
    <row r="248" spans="1:14" ht="18.75" customHeight="1" x14ac:dyDescent="0.4">
      <c r="A248" s="112" t="s">
        <v>768</v>
      </c>
      <c r="B248" s="111" t="s">
        <v>769</v>
      </c>
      <c r="C248" s="133"/>
      <c r="D248" s="113" t="s">
        <v>813</v>
      </c>
      <c r="E248" s="113" t="s">
        <v>281</v>
      </c>
      <c r="F248" s="111" t="str">
        <f t="shared" si="12"/>
        <v/>
      </c>
      <c r="G248" s="217">
        <f t="shared" si="13"/>
        <v>0</v>
      </c>
      <c r="I248" s="155" t="s">
        <v>1539</v>
      </c>
      <c r="J248" s="155" t="s">
        <v>1540</v>
      </c>
      <c r="K248" s="155" t="s">
        <v>1541</v>
      </c>
      <c r="L248" s="155">
        <v>3.56</v>
      </c>
      <c r="M248">
        <f t="shared" si="14"/>
        <v>3.56</v>
      </c>
      <c r="N248" t="str">
        <f t="shared" si="15"/>
        <v/>
      </c>
    </row>
    <row r="249" spans="1:14" ht="18.75" customHeight="1" x14ac:dyDescent="0.4">
      <c r="A249" s="112" t="s">
        <v>770</v>
      </c>
      <c r="B249" s="111" t="s">
        <v>771</v>
      </c>
      <c r="C249" s="133"/>
      <c r="D249" s="113" t="s">
        <v>811</v>
      </c>
      <c r="E249" s="113" t="s">
        <v>287</v>
      </c>
      <c r="F249" s="111" t="str">
        <f t="shared" si="12"/>
        <v/>
      </c>
      <c r="G249" s="217">
        <f t="shared" si="13"/>
        <v>0</v>
      </c>
      <c r="I249" s="155" t="s">
        <v>1542</v>
      </c>
      <c r="J249" s="155" t="s">
        <v>1543</v>
      </c>
      <c r="K249" s="155" t="s">
        <v>1544</v>
      </c>
      <c r="L249" s="155">
        <v>2.64</v>
      </c>
      <c r="M249">
        <f t="shared" si="14"/>
        <v>2.64</v>
      </c>
      <c r="N249" t="str">
        <f t="shared" si="15"/>
        <v/>
      </c>
    </row>
    <row r="250" spans="1:14" ht="18.75" customHeight="1" x14ac:dyDescent="0.4">
      <c r="A250" s="112" t="s">
        <v>774</v>
      </c>
      <c r="B250" s="111" t="s">
        <v>775</v>
      </c>
      <c r="C250" s="133"/>
      <c r="D250" s="113" t="s">
        <v>814</v>
      </c>
      <c r="E250" s="113" t="s">
        <v>295</v>
      </c>
      <c r="F250" s="111" t="str">
        <f t="shared" si="12"/>
        <v>FRAGILES</v>
      </c>
      <c r="G250" s="217">
        <f t="shared" si="13"/>
        <v>1</v>
      </c>
      <c r="I250" s="155" t="s">
        <v>1545</v>
      </c>
      <c r="J250" s="155" t="s">
        <v>1546</v>
      </c>
      <c r="K250" s="155" t="s">
        <v>1547</v>
      </c>
      <c r="L250" s="155">
        <v>2.85</v>
      </c>
      <c r="M250">
        <f t="shared" si="14"/>
        <v>2.85</v>
      </c>
      <c r="N250" t="str">
        <f t="shared" si="15"/>
        <v/>
      </c>
    </row>
    <row r="251" spans="1:14" ht="18.75" customHeight="1" x14ac:dyDescent="0.4">
      <c r="A251" s="112" t="s">
        <v>776</v>
      </c>
      <c r="B251" s="111" t="s">
        <v>777</v>
      </c>
      <c r="C251" s="133"/>
      <c r="D251" s="113" t="s">
        <v>811</v>
      </c>
      <c r="E251" s="113" t="s">
        <v>287</v>
      </c>
      <c r="F251" s="111" t="str">
        <f t="shared" si="12"/>
        <v/>
      </c>
      <c r="G251" s="217">
        <f t="shared" si="13"/>
        <v>0</v>
      </c>
      <c r="I251" s="155" t="s">
        <v>1548</v>
      </c>
      <c r="J251" s="155" t="s">
        <v>1549</v>
      </c>
      <c r="K251" s="155" t="s">
        <v>1550</v>
      </c>
      <c r="L251" s="155">
        <v>3.42</v>
      </c>
      <c r="M251">
        <f t="shared" si="14"/>
        <v>3.42</v>
      </c>
      <c r="N251" t="str">
        <f t="shared" si="15"/>
        <v/>
      </c>
    </row>
    <row r="252" spans="1:14" ht="18.75" customHeight="1" x14ac:dyDescent="0.4">
      <c r="A252" s="112" t="s">
        <v>778</v>
      </c>
      <c r="B252" s="111" t="s">
        <v>779</v>
      </c>
      <c r="C252" s="133"/>
      <c r="D252" s="113" t="s">
        <v>811</v>
      </c>
      <c r="E252" s="113" t="s">
        <v>287</v>
      </c>
      <c r="F252" s="111" t="str">
        <f t="shared" si="12"/>
        <v/>
      </c>
      <c r="G252" s="217">
        <f t="shared" si="13"/>
        <v>0</v>
      </c>
      <c r="I252" s="155" t="s">
        <v>1551</v>
      </c>
      <c r="J252" s="155" t="s">
        <v>1552</v>
      </c>
      <c r="K252" s="155" t="s">
        <v>1553</v>
      </c>
      <c r="L252" s="155">
        <v>3.97</v>
      </c>
      <c r="M252">
        <f t="shared" si="14"/>
        <v>3.97</v>
      </c>
      <c r="N252" t="str">
        <f t="shared" si="15"/>
        <v>FRAGILES</v>
      </c>
    </row>
    <row r="253" spans="1:14" ht="18.75" customHeight="1" x14ac:dyDescent="0.4">
      <c r="A253" s="112" t="s">
        <v>780</v>
      </c>
      <c r="B253" s="111" t="s">
        <v>781</v>
      </c>
      <c r="C253" s="133"/>
      <c r="D253" s="113" t="s">
        <v>814</v>
      </c>
      <c r="E253" s="113" t="s">
        <v>345</v>
      </c>
      <c r="F253" s="111" t="str">
        <f t="shared" si="12"/>
        <v/>
      </c>
      <c r="G253" s="217">
        <f t="shared" si="13"/>
        <v>0</v>
      </c>
      <c r="I253" s="155" t="s">
        <v>1554</v>
      </c>
      <c r="J253" s="155" t="s">
        <v>1555</v>
      </c>
      <c r="K253" s="155" t="s">
        <v>1556</v>
      </c>
      <c r="L253" s="155">
        <v>3.5</v>
      </c>
      <c r="M253">
        <f t="shared" si="14"/>
        <v>3.5</v>
      </c>
      <c r="N253" t="str">
        <f t="shared" si="15"/>
        <v/>
      </c>
    </row>
    <row r="254" spans="1:14" ht="18.75" customHeight="1" x14ac:dyDescent="0.4">
      <c r="A254" s="112" t="s">
        <v>666</v>
      </c>
      <c r="B254" s="111" t="s">
        <v>667</v>
      </c>
      <c r="C254" s="133"/>
      <c r="D254" s="113" t="s">
        <v>814</v>
      </c>
      <c r="E254" s="113" t="s">
        <v>345</v>
      </c>
      <c r="F254" s="111" t="str">
        <f t="shared" si="12"/>
        <v/>
      </c>
      <c r="G254" s="217">
        <f t="shared" si="13"/>
        <v>0</v>
      </c>
      <c r="I254" s="155" t="s">
        <v>1557</v>
      </c>
      <c r="J254" s="155" t="s">
        <v>1457</v>
      </c>
      <c r="K254" s="155" t="s">
        <v>418</v>
      </c>
      <c r="L254" s="155">
        <v>2.61</v>
      </c>
      <c r="M254">
        <f t="shared" si="14"/>
        <v>2.61</v>
      </c>
      <c r="N254" t="str">
        <f t="shared" si="15"/>
        <v/>
      </c>
    </row>
    <row r="255" spans="1:14" ht="18.75" customHeight="1" x14ac:dyDescent="0.4">
      <c r="A255" s="114" t="s">
        <v>788</v>
      </c>
      <c r="B255" s="111" t="s">
        <v>789</v>
      </c>
      <c r="C255" s="133"/>
      <c r="D255" s="113" t="s">
        <v>811</v>
      </c>
      <c r="E255" s="113" t="s">
        <v>287</v>
      </c>
      <c r="F255" s="111" t="str">
        <f t="shared" si="12"/>
        <v/>
      </c>
      <c r="G255" s="217">
        <f t="shared" si="13"/>
        <v>0</v>
      </c>
      <c r="I255" s="155" t="s">
        <v>1558</v>
      </c>
      <c r="J255" s="155" t="s">
        <v>1559</v>
      </c>
      <c r="K255" s="155" t="s">
        <v>420</v>
      </c>
      <c r="L255" s="155">
        <v>3.83</v>
      </c>
      <c r="M255">
        <f t="shared" si="14"/>
        <v>3.83</v>
      </c>
      <c r="N255" t="str">
        <f t="shared" si="15"/>
        <v>FRAGILES</v>
      </c>
    </row>
    <row r="256" spans="1:14" ht="16.2" x14ac:dyDescent="0.4">
      <c r="A256" t="s">
        <v>798</v>
      </c>
      <c r="I256" s="155" t="s">
        <v>1560</v>
      </c>
      <c r="J256" s="155" t="s">
        <v>1561</v>
      </c>
      <c r="K256" s="155" t="s">
        <v>1562</v>
      </c>
      <c r="L256" s="155">
        <v>2.85</v>
      </c>
      <c r="M256">
        <f t="shared" si="14"/>
        <v>2.85</v>
      </c>
      <c r="N256" t="str">
        <f t="shared" si="15"/>
        <v/>
      </c>
    </row>
    <row r="257" spans="9:14" ht="16.2" x14ac:dyDescent="0.4">
      <c r="I257" s="155" t="s">
        <v>1563</v>
      </c>
      <c r="J257" s="155" t="s">
        <v>1564</v>
      </c>
      <c r="K257" s="155" t="s">
        <v>1565</v>
      </c>
      <c r="L257" s="155">
        <v>3.18</v>
      </c>
      <c r="M257">
        <f t="shared" si="14"/>
        <v>3.18</v>
      </c>
      <c r="N257" t="str">
        <f t="shared" si="15"/>
        <v/>
      </c>
    </row>
    <row r="258" spans="9:14" ht="16.2" x14ac:dyDescent="0.4">
      <c r="I258" s="155" t="s">
        <v>1566</v>
      </c>
      <c r="J258" s="155" t="s">
        <v>1567</v>
      </c>
      <c r="K258" s="155" t="s">
        <v>1568</v>
      </c>
      <c r="L258" s="155">
        <v>3.48</v>
      </c>
      <c r="M258">
        <f t="shared" si="14"/>
        <v>3.48</v>
      </c>
      <c r="N258" t="str">
        <f t="shared" si="15"/>
        <v/>
      </c>
    </row>
    <row r="259" spans="9:14" ht="16.2" x14ac:dyDescent="0.4">
      <c r="I259" s="155" t="s">
        <v>1569</v>
      </c>
      <c r="J259" s="155" t="s">
        <v>1570</v>
      </c>
      <c r="K259" s="155" t="s">
        <v>1571</v>
      </c>
      <c r="L259" s="155">
        <v>3.32</v>
      </c>
      <c r="M259">
        <f t="shared" si="14"/>
        <v>3.32</v>
      </c>
      <c r="N259" t="str">
        <f t="shared" si="15"/>
        <v/>
      </c>
    </row>
    <row r="260" spans="9:14" ht="16.2" x14ac:dyDescent="0.4">
      <c r="I260" s="155" t="s">
        <v>1572</v>
      </c>
      <c r="J260" s="155" t="s">
        <v>1573</v>
      </c>
      <c r="K260" s="155" t="s">
        <v>422</v>
      </c>
      <c r="L260" s="155">
        <v>3.16</v>
      </c>
      <c r="M260">
        <f t="shared" ref="M260:M323" si="16">L260+0</f>
        <v>3.16</v>
      </c>
      <c r="N260" t="str">
        <f t="shared" ref="N260:N323" si="17">IF(M260&gt;$M$1,"FRAGILES","")</f>
        <v/>
      </c>
    </row>
    <row r="261" spans="9:14" ht="16.2" x14ac:dyDescent="0.4">
      <c r="I261" s="155" t="s">
        <v>1574</v>
      </c>
      <c r="J261" s="155" t="s">
        <v>1575</v>
      </c>
      <c r="K261" s="155" t="s">
        <v>1576</v>
      </c>
      <c r="L261" s="155">
        <v>3.78</v>
      </c>
      <c r="M261">
        <f t="shared" si="16"/>
        <v>3.78</v>
      </c>
      <c r="N261" t="str">
        <f t="shared" si="17"/>
        <v/>
      </c>
    </row>
    <row r="262" spans="9:14" ht="16.2" x14ac:dyDescent="0.4">
      <c r="I262" s="155" t="s">
        <v>1577</v>
      </c>
      <c r="J262" s="155" t="s">
        <v>1578</v>
      </c>
      <c r="K262" s="155" t="s">
        <v>426</v>
      </c>
      <c r="L262" s="155">
        <v>3.58</v>
      </c>
      <c r="M262">
        <f t="shared" si="16"/>
        <v>3.58</v>
      </c>
      <c r="N262" t="str">
        <f t="shared" si="17"/>
        <v/>
      </c>
    </row>
    <row r="263" spans="9:14" ht="16.2" x14ac:dyDescent="0.4">
      <c r="I263" s="155" t="s">
        <v>1579</v>
      </c>
      <c r="J263" s="155" t="s">
        <v>1580</v>
      </c>
      <c r="K263" s="155" t="s">
        <v>429</v>
      </c>
      <c r="L263" s="155">
        <v>3.25</v>
      </c>
      <c r="M263">
        <f t="shared" si="16"/>
        <v>3.25</v>
      </c>
      <c r="N263" t="str">
        <f t="shared" si="17"/>
        <v/>
      </c>
    </row>
    <row r="264" spans="9:14" ht="16.2" x14ac:dyDescent="0.4">
      <c r="I264" s="155" t="s">
        <v>1581</v>
      </c>
      <c r="J264" s="155" t="s">
        <v>1582</v>
      </c>
      <c r="K264" s="155" t="s">
        <v>431</v>
      </c>
      <c r="L264" s="155">
        <v>3.45</v>
      </c>
      <c r="M264">
        <f t="shared" si="16"/>
        <v>3.45</v>
      </c>
      <c r="N264" t="str">
        <f t="shared" si="17"/>
        <v/>
      </c>
    </row>
    <row r="265" spans="9:14" ht="16.2" x14ac:dyDescent="0.4">
      <c r="I265" s="155" t="s">
        <v>1583</v>
      </c>
      <c r="J265" s="155" t="s">
        <v>1584</v>
      </c>
      <c r="K265" s="155" t="s">
        <v>433</v>
      </c>
      <c r="L265" s="155">
        <v>3.38</v>
      </c>
      <c r="M265">
        <f t="shared" si="16"/>
        <v>3.38</v>
      </c>
      <c r="N265" t="str">
        <f t="shared" si="17"/>
        <v/>
      </c>
    </row>
    <row r="266" spans="9:14" ht="16.2" x14ac:dyDescent="0.4">
      <c r="I266" s="155" t="s">
        <v>1585</v>
      </c>
      <c r="J266" s="155" t="s">
        <v>878</v>
      </c>
      <c r="K266" s="155" t="s">
        <v>435</v>
      </c>
      <c r="L266" s="155">
        <v>4.58</v>
      </c>
      <c r="M266">
        <f t="shared" si="16"/>
        <v>4.58</v>
      </c>
      <c r="N266" t="str">
        <f t="shared" si="17"/>
        <v>FRAGILES</v>
      </c>
    </row>
    <row r="267" spans="9:14" ht="16.2" x14ac:dyDescent="0.4">
      <c r="I267" s="155" t="s">
        <v>1586</v>
      </c>
      <c r="J267" s="155" t="s">
        <v>1587</v>
      </c>
      <c r="K267" s="155" t="s">
        <v>1588</v>
      </c>
      <c r="L267" s="155">
        <v>2.95</v>
      </c>
      <c r="M267">
        <f t="shared" si="16"/>
        <v>2.95</v>
      </c>
      <c r="N267" t="str">
        <f t="shared" si="17"/>
        <v/>
      </c>
    </row>
    <row r="268" spans="9:14" ht="16.2" x14ac:dyDescent="0.4">
      <c r="I268" s="155" t="s">
        <v>1589</v>
      </c>
      <c r="J268" s="155" t="s">
        <v>1590</v>
      </c>
      <c r="K268" s="155" t="s">
        <v>437</v>
      </c>
      <c r="L268" s="155">
        <v>4.04</v>
      </c>
      <c r="M268">
        <f t="shared" si="16"/>
        <v>4.04</v>
      </c>
      <c r="N268" t="str">
        <f t="shared" si="17"/>
        <v>FRAGILES</v>
      </c>
    </row>
    <row r="269" spans="9:14" ht="16.2" x14ac:dyDescent="0.4">
      <c r="I269" s="155" t="s">
        <v>1591</v>
      </c>
      <c r="J269" s="155" t="s">
        <v>1592</v>
      </c>
      <c r="K269" s="155" t="s">
        <v>1593</v>
      </c>
      <c r="L269" s="155">
        <v>3.1</v>
      </c>
      <c r="M269">
        <f t="shared" si="16"/>
        <v>3.1</v>
      </c>
      <c r="N269" t="str">
        <f t="shared" si="17"/>
        <v/>
      </c>
    </row>
    <row r="270" spans="9:14" ht="16.2" x14ac:dyDescent="0.4">
      <c r="I270" s="155" t="s">
        <v>1594</v>
      </c>
      <c r="J270" s="155" t="s">
        <v>1595</v>
      </c>
      <c r="K270" s="155" t="s">
        <v>439</v>
      </c>
      <c r="L270" s="155">
        <v>3.49</v>
      </c>
      <c r="M270">
        <f t="shared" si="16"/>
        <v>3.49</v>
      </c>
      <c r="N270" t="str">
        <f t="shared" si="17"/>
        <v/>
      </c>
    </row>
    <row r="271" spans="9:14" ht="16.2" x14ac:dyDescent="0.4">
      <c r="I271" s="155" t="s">
        <v>1596</v>
      </c>
      <c r="J271" s="155" t="s">
        <v>1597</v>
      </c>
      <c r="K271" s="155" t="s">
        <v>1598</v>
      </c>
      <c r="L271" s="155">
        <v>4</v>
      </c>
      <c r="M271">
        <f t="shared" si="16"/>
        <v>4</v>
      </c>
      <c r="N271" t="str">
        <f t="shared" si="17"/>
        <v>FRAGILES</v>
      </c>
    </row>
    <row r="272" spans="9:14" ht="16.2" x14ac:dyDescent="0.4">
      <c r="I272" s="155" t="s">
        <v>1599</v>
      </c>
      <c r="J272" s="155" t="s">
        <v>1600</v>
      </c>
      <c r="K272" s="155" t="s">
        <v>1601</v>
      </c>
      <c r="L272" s="155">
        <v>4.09</v>
      </c>
      <c r="M272">
        <f t="shared" si="16"/>
        <v>4.09</v>
      </c>
      <c r="N272" t="str">
        <f t="shared" si="17"/>
        <v>FRAGILES</v>
      </c>
    </row>
    <row r="273" spans="9:14" ht="16.2" x14ac:dyDescent="0.4">
      <c r="I273" s="155" t="s">
        <v>1602</v>
      </c>
      <c r="J273" s="155" t="s">
        <v>1600</v>
      </c>
      <c r="K273" s="155" t="s">
        <v>441</v>
      </c>
      <c r="L273" s="155">
        <v>3.76</v>
      </c>
      <c r="M273">
        <f t="shared" si="16"/>
        <v>3.76</v>
      </c>
      <c r="N273" t="str">
        <f t="shared" si="17"/>
        <v/>
      </c>
    </row>
    <row r="274" spans="9:14" ht="16.2" x14ac:dyDescent="0.4">
      <c r="I274" s="155" t="s">
        <v>1603</v>
      </c>
      <c r="J274" s="155" t="s">
        <v>1604</v>
      </c>
      <c r="K274" s="155" t="s">
        <v>1605</v>
      </c>
      <c r="L274" s="155">
        <v>2.84</v>
      </c>
      <c r="M274">
        <f t="shared" si="16"/>
        <v>2.84</v>
      </c>
      <c r="N274" t="str">
        <f t="shared" si="17"/>
        <v/>
      </c>
    </row>
    <row r="275" spans="9:14" ht="16.2" x14ac:dyDescent="0.4">
      <c r="I275" s="155" t="s">
        <v>1606</v>
      </c>
      <c r="J275" s="155" t="s">
        <v>1607</v>
      </c>
      <c r="K275" s="155" t="s">
        <v>1608</v>
      </c>
      <c r="L275" s="155">
        <v>3.47</v>
      </c>
      <c r="M275">
        <f t="shared" si="16"/>
        <v>3.47</v>
      </c>
      <c r="N275" t="str">
        <f t="shared" si="17"/>
        <v/>
      </c>
    </row>
    <row r="276" spans="9:14" ht="16.2" x14ac:dyDescent="0.4">
      <c r="I276" s="155" t="s">
        <v>1609</v>
      </c>
      <c r="J276" s="155" t="s">
        <v>1610</v>
      </c>
      <c r="K276" s="155" t="s">
        <v>445</v>
      </c>
      <c r="L276" s="155">
        <v>2.8</v>
      </c>
      <c r="M276">
        <f t="shared" si="16"/>
        <v>2.8</v>
      </c>
      <c r="N276" t="str">
        <f t="shared" si="17"/>
        <v/>
      </c>
    </row>
    <row r="277" spans="9:14" ht="16.2" x14ac:dyDescent="0.4">
      <c r="I277" s="155" t="s">
        <v>1611</v>
      </c>
      <c r="J277" s="155" t="s">
        <v>1612</v>
      </c>
      <c r="K277" s="155" t="s">
        <v>1613</v>
      </c>
      <c r="L277" s="155">
        <v>2.76</v>
      </c>
      <c r="M277">
        <f t="shared" si="16"/>
        <v>2.76</v>
      </c>
      <c r="N277" t="str">
        <f t="shared" si="17"/>
        <v/>
      </c>
    </row>
    <row r="278" spans="9:14" ht="16.2" x14ac:dyDescent="0.4">
      <c r="I278" s="155" t="s">
        <v>1614</v>
      </c>
      <c r="J278" s="155" t="s">
        <v>1615</v>
      </c>
      <c r="K278" s="155" t="s">
        <v>1616</v>
      </c>
      <c r="L278" s="155">
        <v>3.75</v>
      </c>
      <c r="M278">
        <f t="shared" si="16"/>
        <v>3.75</v>
      </c>
      <c r="N278" t="str">
        <f t="shared" si="17"/>
        <v/>
      </c>
    </row>
    <row r="279" spans="9:14" ht="16.2" x14ac:dyDescent="0.4">
      <c r="I279" s="155" t="s">
        <v>1617</v>
      </c>
      <c r="J279" s="155" t="s">
        <v>1618</v>
      </c>
      <c r="K279" s="155" t="s">
        <v>1619</v>
      </c>
      <c r="L279" s="155">
        <v>2.97</v>
      </c>
      <c r="M279">
        <f t="shared" si="16"/>
        <v>2.97</v>
      </c>
      <c r="N279" t="str">
        <f t="shared" si="17"/>
        <v/>
      </c>
    </row>
    <row r="280" spans="9:14" ht="16.2" x14ac:dyDescent="0.4">
      <c r="I280" s="155" t="s">
        <v>1620</v>
      </c>
      <c r="J280" s="155" t="s">
        <v>1621</v>
      </c>
      <c r="K280" s="155" t="s">
        <v>447</v>
      </c>
      <c r="L280" s="155">
        <v>3.57</v>
      </c>
      <c r="M280">
        <f t="shared" si="16"/>
        <v>3.57</v>
      </c>
      <c r="N280" t="str">
        <f t="shared" si="17"/>
        <v/>
      </c>
    </row>
    <row r="281" spans="9:14" ht="16.2" x14ac:dyDescent="0.4">
      <c r="I281" s="155" t="s">
        <v>1622</v>
      </c>
      <c r="J281" s="155" t="s">
        <v>1623</v>
      </c>
      <c r="K281" s="155" t="s">
        <v>449</v>
      </c>
      <c r="L281" s="155">
        <v>3.7</v>
      </c>
      <c r="M281">
        <f t="shared" si="16"/>
        <v>3.7</v>
      </c>
      <c r="N281" t="str">
        <f t="shared" si="17"/>
        <v/>
      </c>
    </row>
    <row r="282" spans="9:14" ht="16.2" x14ac:dyDescent="0.4">
      <c r="I282" s="155" t="s">
        <v>1624</v>
      </c>
      <c r="J282" s="155" t="s">
        <v>1625</v>
      </c>
      <c r="K282" s="155" t="s">
        <v>1626</v>
      </c>
      <c r="L282" s="155">
        <v>4.1399999999999997</v>
      </c>
      <c r="M282">
        <f t="shared" si="16"/>
        <v>4.1399999999999997</v>
      </c>
      <c r="N282" t="str">
        <f t="shared" si="17"/>
        <v>FRAGILES</v>
      </c>
    </row>
    <row r="283" spans="9:14" ht="16.2" x14ac:dyDescent="0.4">
      <c r="I283" s="155" t="s">
        <v>1627</v>
      </c>
      <c r="J283" s="155" t="s">
        <v>1628</v>
      </c>
      <c r="K283" s="155" t="s">
        <v>1629</v>
      </c>
      <c r="L283" s="155">
        <v>3.35</v>
      </c>
      <c r="M283">
        <f t="shared" si="16"/>
        <v>3.35</v>
      </c>
      <c r="N283" t="str">
        <f t="shared" si="17"/>
        <v/>
      </c>
    </row>
    <row r="284" spans="9:14" ht="16.2" x14ac:dyDescent="0.4">
      <c r="I284" s="155" t="s">
        <v>1630</v>
      </c>
      <c r="J284" s="155" t="s">
        <v>1631</v>
      </c>
      <c r="K284" s="155" t="s">
        <v>1632</v>
      </c>
      <c r="L284" s="155">
        <v>3.3</v>
      </c>
      <c r="M284">
        <f t="shared" si="16"/>
        <v>3.3</v>
      </c>
      <c r="N284" t="str">
        <f t="shared" si="17"/>
        <v/>
      </c>
    </row>
    <row r="285" spans="9:14" ht="16.2" x14ac:dyDescent="0.4">
      <c r="I285" s="155" t="s">
        <v>1633</v>
      </c>
      <c r="J285" s="155" t="s">
        <v>1634</v>
      </c>
      <c r="K285" s="155" t="s">
        <v>1635</v>
      </c>
      <c r="L285" s="155">
        <v>3.45</v>
      </c>
      <c r="M285">
        <f t="shared" si="16"/>
        <v>3.45</v>
      </c>
      <c r="N285" t="str">
        <f t="shared" si="17"/>
        <v/>
      </c>
    </row>
    <row r="286" spans="9:14" ht="16.2" x14ac:dyDescent="0.4">
      <c r="I286" s="155" t="s">
        <v>1636</v>
      </c>
      <c r="J286" s="155" t="s">
        <v>1637</v>
      </c>
      <c r="K286" s="155" t="s">
        <v>1638</v>
      </c>
      <c r="L286" s="155">
        <v>4.3899999999999997</v>
      </c>
      <c r="M286">
        <f t="shared" si="16"/>
        <v>4.3899999999999997</v>
      </c>
      <c r="N286" t="str">
        <f t="shared" si="17"/>
        <v>FRAGILES</v>
      </c>
    </row>
    <row r="287" spans="9:14" ht="16.2" x14ac:dyDescent="0.4">
      <c r="I287" s="155" t="s">
        <v>1639</v>
      </c>
      <c r="J287" s="155" t="s">
        <v>1640</v>
      </c>
      <c r="K287" s="155" t="s">
        <v>1641</v>
      </c>
      <c r="L287" s="155">
        <v>3.11</v>
      </c>
      <c r="M287">
        <f t="shared" si="16"/>
        <v>3.11</v>
      </c>
      <c r="N287" t="str">
        <f t="shared" si="17"/>
        <v/>
      </c>
    </row>
    <row r="288" spans="9:14" ht="16.2" x14ac:dyDescent="0.4">
      <c r="I288" s="155" t="s">
        <v>1642</v>
      </c>
      <c r="J288" s="155" t="s">
        <v>1643</v>
      </c>
      <c r="K288" s="155" t="s">
        <v>1644</v>
      </c>
      <c r="L288" s="155">
        <v>3.47</v>
      </c>
      <c r="M288">
        <f t="shared" si="16"/>
        <v>3.47</v>
      </c>
      <c r="N288" t="str">
        <f t="shared" si="17"/>
        <v/>
      </c>
    </row>
    <row r="289" spans="9:14" ht="16.2" x14ac:dyDescent="0.4">
      <c r="I289" s="155" t="s">
        <v>1645</v>
      </c>
      <c r="J289" s="155" t="s">
        <v>1646</v>
      </c>
      <c r="K289" s="155" t="s">
        <v>1647</v>
      </c>
      <c r="L289" s="155">
        <v>3.36</v>
      </c>
      <c r="M289">
        <f t="shared" si="16"/>
        <v>3.36</v>
      </c>
      <c r="N289" t="str">
        <f t="shared" si="17"/>
        <v/>
      </c>
    </row>
    <row r="290" spans="9:14" ht="16.2" x14ac:dyDescent="0.4">
      <c r="I290" s="155" t="s">
        <v>1648</v>
      </c>
      <c r="J290" s="155" t="s">
        <v>1649</v>
      </c>
      <c r="K290" s="155" t="s">
        <v>451</v>
      </c>
      <c r="L290" s="155">
        <v>4.08</v>
      </c>
      <c r="M290">
        <f t="shared" si="16"/>
        <v>4.08</v>
      </c>
      <c r="N290" t="str">
        <f t="shared" si="17"/>
        <v>FRAGILES</v>
      </c>
    </row>
    <row r="291" spans="9:14" ht="16.2" x14ac:dyDescent="0.4">
      <c r="I291" s="155" t="s">
        <v>1650</v>
      </c>
      <c r="J291" s="155" t="s">
        <v>1651</v>
      </c>
      <c r="K291" s="155" t="s">
        <v>1652</v>
      </c>
      <c r="L291" s="155">
        <v>3.31</v>
      </c>
      <c r="M291">
        <f t="shared" si="16"/>
        <v>3.31</v>
      </c>
      <c r="N291" t="str">
        <f t="shared" si="17"/>
        <v/>
      </c>
    </row>
    <row r="292" spans="9:14" ht="16.2" x14ac:dyDescent="0.4">
      <c r="I292" s="155" t="s">
        <v>1653</v>
      </c>
      <c r="J292" s="155" t="s">
        <v>1654</v>
      </c>
      <c r="K292" s="155" t="s">
        <v>1655</v>
      </c>
      <c r="L292" s="155">
        <v>3.85</v>
      </c>
      <c r="M292">
        <f t="shared" si="16"/>
        <v>3.85</v>
      </c>
      <c r="N292" t="str">
        <f t="shared" si="17"/>
        <v>FRAGILES</v>
      </c>
    </row>
    <row r="293" spans="9:14" ht="16.2" x14ac:dyDescent="0.4">
      <c r="I293" s="155" t="s">
        <v>1656</v>
      </c>
      <c r="J293" s="155" t="s">
        <v>1657</v>
      </c>
      <c r="K293" s="155" t="s">
        <v>1658</v>
      </c>
      <c r="L293" s="155">
        <v>3.35</v>
      </c>
      <c r="M293">
        <f t="shared" si="16"/>
        <v>3.35</v>
      </c>
      <c r="N293" t="str">
        <f t="shared" si="17"/>
        <v/>
      </c>
    </row>
    <row r="294" spans="9:14" ht="16.2" x14ac:dyDescent="0.4">
      <c r="I294" s="155" t="s">
        <v>1659</v>
      </c>
      <c r="J294" s="155" t="s">
        <v>1660</v>
      </c>
      <c r="K294" s="155" t="s">
        <v>1661</v>
      </c>
      <c r="L294" s="155">
        <v>3.34</v>
      </c>
      <c r="M294">
        <f t="shared" si="16"/>
        <v>3.34</v>
      </c>
      <c r="N294" t="str">
        <f t="shared" si="17"/>
        <v/>
      </c>
    </row>
    <row r="295" spans="9:14" ht="16.2" x14ac:dyDescent="0.4">
      <c r="I295" s="155" t="s">
        <v>1662</v>
      </c>
      <c r="J295" s="155" t="s">
        <v>1396</v>
      </c>
      <c r="K295" s="155" t="s">
        <v>1663</v>
      </c>
      <c r="L295" s="155">
        <v>3.2</v>
      </c>
      <c r="M295">
        <f t="shared" si="16"/>
        <v>3.2</v>
      </c>
      <c r="N295" t="str">
        <f t="shared" si="17"/>
        <v/>
      </c>
    </row>
    <row r="296" spans="9:14" ht="16.2" x14ac:dyDescent="0.4">
      <c r="I296" s="155" t="s">
        <v>1664</v>
      </c>
      <c r="J296" s="155" t="s">
        <v>1665</v>
      </c>
      <c r="K296" s="155" t="s">
        <v>453</v>
      </c>
      <c r="L296" s="155">
        <v>3.46</v>
      </c>
      <c r="M296">
        <f t="shared" si="16"/>
        <v>3.46</v>
      </c>
      <c r="N296" t="str">
        <f t="shared" si="17"/>
        <v/>
      </c>
    </row>
    <row r="297" spans="9:14" ht="16.2" x14ac:dyDescent="0.4">
      <c r="I297" s="155" t="s">
        <v>1666</v>
      </c>
      <c r="J297" s="155" t="s">
        <v>1667</v>
      </c>
      <c r="K297" s="155" t="s">
        <v>1668</v>
      </c>
      <c r="L297" s="155">
        <v>3.11</v>
      </c>
      <c r="M297">
        <f t="shared" si="16"/>
        <v>3.11</v>
      </c>
      <c r="N297" t="str">
        <f t="shared" si="17"/>
        <v/>
      </c>
    </row>
    <row r="298" spans="9:14" ht="16.2" x14ac:dyDescent="0.4">
      <c r="I298" s="155" t="s">
        <v>1669</v>
      </c>
      <c r="J298" s="155" t="s">
        <v>1670</v>
      </c>
      <c r="K298" s="155" t="s">
        <v>1671</v>
      </c>
      <c r="L298" s="155">
        <v>3.37</v>
      </c>
      <c r="M298">
        <f t="shared" si="16"/>
        <v>3.37</v>
      </c>
      <c r="N298" t="str">
        <f t="shared" si="17"/>
        <v/>
      </c>
    </row>
    <row r="299" spans="9:14" ht="16.2" x14ac:dyDescent="0.4">
      <c r="I299" s="155" t="s">
        <v>1672</v>
      </c>
      <c r="J299" s="155" t="s">
        <v>1673</v>
      </c>
      <c r="K299" s="155" t="s">
        <v>1674</v>
      </c>
      <c r="L299" s="155">
        <v>3.17</v>
      </c>
      <c r="M299">
        <f t="shared" si="16"/>
        <v>3.17</v>
      </c>
      <c r="N299" t="str">
        <f t="shared" si="17"/>
        <v/>
      </c>
    </row>
    <row r="300" spans="9:14" ht="16.2" x14ac:dyDescent="0.4">
      <c r="I300" s="155" t="s">
        <v>1675</v>
      </c>
      <c r="J300" s="155" t="s">
        <v>1676</v>
      </c>
      <c r="K300" s="155" t="s">
        <v>1677</v>
      </c>
      <c r="L300" s="155">
        <v>3.12</v>
      </c>
      <c r="M300">
        <f t="shared" si="16"/>
        <v>3.12</v>
      </c>
      <c r="N300" t="str">
        <f t="shared" si="17"/>
        <v/>
      </c>
    </row>
    <row r="301" spans="9:14" ht="16.2" x14ac:dyDescent="0.4">
      <c r="I301" s="155" t="s">
        <v>1678</v>
      </c>
      <c r="J301" s="155" t="s">
        <v>1679</v>
      </c>
      <c r="K301" s="155" t="s">
        <v>455</v>
      </c>
      <c r="L301" s="155">
        <v>3.58</v>
      </c>
      <c r="M301">
        <f t="shared" si="16"/>
        <v>3.58</v>
      </c>
      <c r="N301" t="str">
        <f t="shared" si="17"/>
        <v/>
      </c>
    </row>
    <row r="302" spans="9:14" ht="16.2" x14ac:dyDescent="0.4">
      <c r="I302" s="155" t="s">
        <v>1680</v>
      </c>
      <c r="J302" s="155" t="s">
        <v>1681</v>
      </c>
      <c r="K302" s="155" t="s">
        <v>1682</v>
      </c>
      <c r="L302" s="155">
        <v>3.79</v>
      </c>
      <c r="M302">
        <f t="shared" si="16"/>
        <v>3.79</v>
      </c>
      <c r="N302" t="str">
        <f t="shared" si="17"/>
        <v/>
      </c>
    </row>
    <row r="303" spans="9:14" ht="16.2" x14ac:dyDescent="0.4">
      <c r="I303" s="155" t="s">
        <v>1683</v>
      </c>
      <c r="J303" s="155" t="s">
        <v>1684</v>
      </c>
      <c r="K303" s="155" t="s">
        <v>1685</v>
      </c>
      <c r="L303" s="155">
        <v>3.22</v>
      </c>
      <c r="M303">
        <f t="shared" si="16"/>
        <v>3.22</v>
      </c>
      <c r="N303" t="str">
        <f t="shared" si="17"/>
        <v/>
      </c>
    </row>
    <row r="304" spans="9:14" ht="16.2" x14ac:dyDescent="0.4">
      <c r="I304" s="155" t="s">
        <v>1686</v>
      </c>
      <c r="J304" s="155" t="s">
        <v>1687</v>
      </c>
      <c r="K304" s="155" t="s">
        <v>1688</v>
      </c>
      <c r="L304" s="155">
        <v>3.12</v>
      </c>
      <c r="M304">
        <f t="shared" si="16"/>
        <v>3.12</v>
      </c>
      <c r="N304" t="str">
        <f t="shared" si="17"/>
        <v/>
      </c>
    </row>
    <row r="305" spans="9:14" ht="16.2" x14ac:dyDescent="0.4">
      <c r="I305" s="155" t="s">
        <v>1689</v>
      </c>
      <c r="J305" s="155" t="s">
        <v>1690</v>
      </c>
      <c r="K305" s="155" t="s">
        <v>1691</v>
      </c>
      <c r="L305" s="155">
        <v>3.43</v>
      </c>
      <c r="M305">
        <f t="shared" si="16"/>
        <v>3.43</v>
      </c>
      <c r="N305" t="str">
        <f t="shared" si="17"/>
        <v/>
      </c>
    </row>
    <row r="306" spans="9:14" ht="16.2" x14ac:dyDescent="0.4">
      <c r="I306" s="155" t="s">
        <v>1692</v>
      </c>
      <c r="J306" s="155" t="s">
        <v>1693</v>
      </c>
      <c r="K306" s="155" t="s">
        <v>458</v>
      </c>
      <c r="L306" s="155">
        <v>2.81</v>
      </c>
      <c r="M306">
        <f t="shared" si="16"/>
        <v>2.81</v>
      </c>
      <c r="N306" t="str">
        <f t="shared" si="17"/>
        <v/>
      </c>
    </row>
    <row r="307" spans="9:14" ht="16.2" x14ac:dyDescent="0.4">
      <c r="I307" s="155" t="s">
        <v>1694</v>
      </c>
      <c r="J307" s="155" t="s">
        <v>1695</v>
      </c>
      <c r="K307" s="155" t="s">
        <v>1696</v>
      </c>
      <c r="L307" s="155">
        <v>2.8</v>
      </c>
      <c r="M307">
        <f t="shared" si="16"/>
        <v>2.8</v>
      </c>
      <c r="N307" t="str">
        <f t="shared" si="17"/>
        <v/>
      </c>
    </row>
    <row r="308" spans="9:14" ht="16.2" x14ac:dyDescent="0.4">
      <c r="I308" s="155" t="s">
        <v>1697</v>
      </c>
      <c r="J308" s="155" t="s">
        <v>1698</v>
      </c>
      <c r="K308" s="155" t="s">
        <v>1699</v>
      </c>
      <c r="L308" s="155">
        <v>4.28</v>
      </c>
      <c r="M308">
        <f t="shared" si="16"/>
        <v>4.28</v>
      </c>
      <c r="N308" t="str">
        <f t="shared" si="17"/>
        <v>FRAGILES</v>
      </c>
    </row>
    <row r="309" spans="9:14" ht="16.2" x14ac:dyDescent="0.4">
      <c r="I309" s="155" t="s">
        <v>1700</v>
      </c>
      <c r="J309" s="155" t="s">
        <v>1701</v>
      </c>
      <c r="K309" s="155" t="s">
        <v>1702</v>
      </c>
      <c r="L309" s="155">
        <v>3.24</v>
      </c>
      <c r="M309">
        <f t="shared" si="16"/>
        <v>3.24</v>
      </c>
      <c r="N309" t="str">
        <f t="shared" si="17"/>
        <v/>
      </c>
    </row>
    <row r="310" spans="9:14" ht="16.2" x14ac:dyDescent="0.4">
      <c r="I310" s="155" t="s">
        <v>1703</v>
      </c>
      <c r="J310" s="155" t="s">
        <v>1071</v>
      </c>
      <c r="K310" s="155" t="s">
        <v>462</v>
      </c>
      <c r="L310" s="155">
        <v>3.16</v>
      </c>
      <c r="M310">
        <f t="shared" si="16"/>
        <v>3.16</v>
      </c>
      <c r="N310" t="str">
        <f t="shared" si="17"/>
        <v/>
      </c>
    </row>
    <row r="311" spans="9:14" ht="16.2" x14ac:dyDescent="0.4">
      <c r="I311" s="155" t="s">
        <v>1704</v>
      </c>
      <c r="J311" s="155" t="s">
        <v>1705</v>
      </c>
      <c r="K311" s="155" t="s">
        <v>464</v>
      </c>
      <c r="L311" s="155">
        <v>2.63</v>
      </c>
      <c r="M311">
        <f t="shared" si="16"/>
        <v>2.63</v>
      </c>
      <c r="N311" t="str">
        <f t="shared" si="17"/>
        <v/>
      </c>
    </row>
    <row r="312" spans="9:14" ht="16.2" x14ac:dyDescent="0.4">
      <c r="I312" s="155" t="s">
        <v>1706</v>
      </c>
      <c r="J312" s="155" t="s">
        <v>1707</v>
      </c>
      <c r="K312" s="155" t="s">
        <v>460</v>
      </c>
      <c r="L312" s="155">
        <v>2.93</v>
      </c>
      <c r="M312">
        <f t="shared" si="16"/>
        <v>2.93</v>
      </c>
      <c r="N312" t="str">
        <f t="shared" si="17"/>
        <v/>
      </c>
    </row>
    <row r="313" spans="9:14" ht="16.2" x14ac:dyDescent="0.4">
      <c r="I313" s="155" t="s">
        <v>1708</v>
      </c>
      <c r="J313" s="155" t="s">
        <v>1709</v>
      </c>
      <c r="K313" s="155" t="s">
        <v>1710</v>
      </c>
      <c r="L313" s="155">
        <v>3.87</v>
      </c>
      <c r="M313">
        <f t="shared" si="16"/>
        <v>3.87</v>
      </c>
      <c r="N313" t="str">
        <f t="shared" si="17"/>
        <v>FRAGILES</v>
      </c>
    </row>
    <row r="314" spans="9:14" ht="16.2" x14ac:dyDescent="0.4">
      <c r="I314" s="155" t="s">
        <v>1711</v>
      </c>
      <c r="J314" s="155" t="s">
        <v>1712</v>
      </c>
      <c r="K314" s="155" t="s">
        <v>1713</v>
      </c>
      <c r="L314" s="155">
        <v>3.98</v>
      </c>
      <c r="M314">
        <f t="shared" si="16"/>
        <v>3.98</v>
      </c>
      <c r="N314" t="str">
        <f t="shared" si="17"/>
        <v>FRAGILES</v>
      </c>
    </row>
    <row r="315" spans="9:14" ht="16.2" x14ac:dyDescent="0.4">
      <c r="I315" s="155" t="s">
        <v>1714</v>
      </c>
      <c r="J315" s="155" t="s">
        <v>1715</v>
      </c>
      <c r="K315" s="155" t="s">
        <v>1716</v>
      </c>
      <c r="L315" s="155">
        <v>3.8</v>
      </c>
      <c r="M315">
        <f t="shared" si="16"/>
        <v>3.8</v>
      </c>
      <c r="N315" t="str">
        <f t="shared" si="17"/>
        <v/>
      </c>
    </row>
    <row r="316" spans="9:14" ht="16.2" x14ac:dyDescent="0.4">
      <c r="I316" s="155" t="s">
        <v>1717</v>
      </c>
      <c r="J316" s="155" t="s">
        <v>1718</v>
      </c>
      <c r="K316" s="155" t="s">
        <v>1719</v>
      </c>
      <c r="L316" s="155">
        <v>3.58</v>
      </c>
      <c r="M316">
        <f t="shared" si="16"/>
        <v>3.58</v>
      </c>
      <c r="N316" t="str">
        <f t="shared" si="17"/>
        <v/>
      </c>
    </row>
    <row r="317" spans="9:14" ht="16.2" x14ac:dyDescent="0.4">
      <c r="I317" s="155" t="s">
        <v>1720</v>
      </c>
      <c r="J317" s="155" t="s">
        <v>1721</v>
      </c>
      <c r="K317" s="155" t="s">
        <v>1722</v>
      </c>
      <c r="L317" s="155">
        <v>2.72</v>
      </c>
      <c r="M317">
        <f t="shared" si="16"/>
        <v>2.72</v>
      </c>
      <c r="N317" t="str">
        <f t="shared" si="17"/>
        <v/>
      </c>
    </row>
    <row r="318" spans="9:14" ht="16.2" x14ac:dyDescent="0.4">
      <c r="I318" s="155" t="s">
        <v>1723</v>
      </c>
      <c r="J318" s="155" t="s">
        <v>1724</v>
      </c>
      <c r="K318" s="155" t="s">
        <v>1725</v>
      </c>
      <c r="L318" s="155">
        <v>3.27</v>
      </c>
      <c r="M318">
        <f t="shared" si="16"/>
        <v>3.27</v>
      </c>
      <c r="N318" t="str">
        <f t="shared" si="17"/>
        <v/>
      </c>
    </row>
    <row r="319" spans="9:14" ht="16.2" x14ac:dyDescent="0.4">
      <c r="I319" s="155" t="s">
        <v>1726</v>
      </c>
      <c r="J319" s="155" t="s">
        <v>1727</v>
      </c>
      <c r="K319" s="155" t="s">
        <v>466</v>
      </c>
      <c r="L319" s="155">
        <v>3.54</v>
      </c>
      <c r="M319">
        <f t="shared" si="16"/>
        <v>3.54</v>
      </c>
      <c r="N319" t="str">
        <f t="shared" si="17"/>
        <v/>
      </c>
    </row>
    <row r="320" spans="9:14" ht="16.2" x14ac:dyDescent="0.4">
      <c r="I320" s="155" t="s">
        <v>1728</v>
      </c>
      <c r="J320" s="155" t="s">
        <v>1729</v>
      </c>
      <c r="K320" s="155" t="s">
        <v>468</v>
      </c>
      <c r="L320" s="155">
        <v>3.25</v>
      </c>
      <c r="M320">
        <f t="shared" si="16"/>
        <v>3.25</v>
      </c>
      <c r="N320" t="str">
        <f t="shared" si="17"/>
        <v/>
      </c>
    </row>
    <row r="321" spans="9:14" ht="16.2" x14ac:dyDescent="0.4">
      <c r="I321" s="155" t="s">
        <v>1730</v>
      </c>
      <c r="J321" s="155" t="s">
        <v>1731</v>
      </c>
      <c r="K321" s="155" t="s">
        <v>1732</v>
      </c>
      <c r="L321" s="155">
        <v>2.7</v>
      </c>
      <c r="M321">
        <f t="shared" si="16"/>
        <v>2.7</v>
      </c>
      <c r="N321" t="str">
        <f t="shared" si="17"/>
        <v/>
      </c>
    </row>
    <row r="322" spans="9:14" ht="16.2" x14ac:dyDescent="0.4">
      <c r="I322" s="155" t="s">
        <v>1733</v>
      </c>
      <c r="J322" s="155" t="s">
        <v>1734</v>
      </c>
      <c r="K322" s="155" t="s">
        <v>1735</v>
      </c>
      <c r="L322" s="155">
        <v>2.96</v>
      </c>
      <c r="M322">
        <f t="shared" si="16"/>
        <v>2.96</v>
      </c>
      <c r="N322" t="str">
        <f t="shared" si="17"/>
        <v/>
      </c>
    </row>
    <row r="323" spans="9:14" ht="16.2" x14ac:dyDescent="0.4">
      <c r="I323" s="155" t="s">
        <v>1736</v>
      </c>
      <c r="J323" s="155" t="s">
        <v>1737</v>
      </c>
      <c r="K323" s="155" t="s">
        <v>1738</v>
      </c>
      <c r="L323" s="155">
        <v>3.44</v>
      </c>
      <c r="M323">
        <f t="shared" si="16"/>
        <v>3.44</v>
      </c>
      <c r="N323" t="str">
        <f t="shared" si="17"/>
        <v/>
      </c>
    </row>
    <row r="324" spans="9:14" ht="16.2" x14ac:dyDescent="0.4">
      <c r="I324" s="155" t="s">
        <v>1739</v>
      </c>
      <c r="J324" s="155" t="s">
        <v>1740</v>
      </c>
      <c r="K324" s="155" t="s">
        <v>1741</v>
      </c>
      <c r="L324" s="155">
        <v>2.64</v>
      </c>
      <c r="M324">
        <f t="shared" ref="M324:M387" si="18">L324+0</f>
        <v>2.64</v>
      </c>
      <c r="N324" t="str">
        <f t="shared" ref="N324:N387" si="19">IF(M324&gt;$M$1,"FRAGILES","")</f>
        <v/>
      </c>
    </row>
    <row r="325" spans="9:14" ht="16.2" x14ac:dyDescent="0.4">
      <c r="I325" s="155" t="s">
        <v>1742</v>
      </c>
      <c r="J325" s="155" t="s">
        <v>1743</v>
      </c>
      <c r="K325" s="155" t="s">
        <v>470</v>
      </c>
      <c r="L325" s="155">
        <v>3.88</v>
      </c>
      <c r="M325">
        <f t="shared" si="18"/>
        <v>3.88</v>
      </c>
      <c r="N325" t="str">
        <f t="shared" si="19"/>
        <v>FRAGILES</v>
      </c>
    </row>
    <row r="326" spans="9:14" ht="16.2" x14ac:dyDescent="0.4">
      <c r="I326" s="155" t="s">
        <v>1744</v>
      </c>
      <c r="J326" s="155" t="s">
        <v>1745</v>
      </c>
      <c r="K326" s="155" t="s">
        <v>1746</v>
      </c>
      <c r="L326" s="155">
        <v>3.72</v>
      </c>
      <c r="M326">
        <f t="shared" si="18"/>
        <v>3.72</v>
      </c>
      <c r="N326" t="str">
        <f t="shared" si="19"/>
        <v/>
      </c>
    </row>
    <row r="327" spans="9:14" ht="16.2" x14ac:dyDescent="0.4">
      <c r="I327" s="155" t="s">
        <v>1747</v>
      </c>
      <c r="J327" s="155" t="s">
        <v>1748</v>
      </c>
      <c r="K327" s="155" t="s">
        <v>1749</v>
      </c>
      <c r="L327" s="155">
        <v>3.19</v>
      </c>
      <c r="M327">
        <f t="shared" si="18"/>
        <v>3.19</v>
      </c>
      <c r="N327" t="str">
        <f t="shared" si="19"/>
        <v/>
      </c>
    </row>
    <row r="328" spans="9:14" ht="16.2" x14ac:dyDescent="0.4">
      <c r="I328" s="155" t="s">
        <v>1750</v>
      </c>
      <c r="J328" s="155" t="s">
        <v>1751</v>
      </c>
      <c r="K328" s="155" t="s">
        <v>1752</v>
      </c>
      <c r="L328" s="155">
        <v>3.27</v>
      </c>
      <c r="M328">
        <f t="shared" si="18"/>
        <v>3.27</v>
      </c>
      <c r="N328" t="str">
        <f t="shared" si="19"/>
        <v/>
      </c>
    </row>
    <row r="329" spans="9:14" ht="16.2" x14ac:dyDescent="0.4">
      <c r="I329" s="155" t="s">
        <v>1753</v>
      </c>
      <c r="J329" s="155" t="s">
        <v>1132</v>
      </c>
      <c r="K329" s="155" t="s">
        <v>472</v>
      </c>
      <c r="L329" s="155">
        <v>3.37</v>
      </c>
      <c r="M329">
        <f t="shared" si="18"/>
        <v>3.37</v>
      </c>
      <c r="N329" t="str">
        <f t="shared" si="19"/>
        <v/>
      </c>
    </row>
    <row r="330" spans="9:14" ht="16.2" x14ac:dyDescent="0.4">
      <c r="I330" s="155" t="s">
        <v>1754</v>
      </c>
      <c r="J330" s="155" t="s">
        <v>1755</v>
      </c>
      <c r="K330" s="155" t="s">
        <v>1756</v>
      </c>
      <c r="L330" s="155">
        <v>2.39</v>
      </c>
      <c r="M330">
        <f t="shared" si="18"/>
        <v>2.39</v>
      </c>
      <c r="N330" t="str">
        <f t="shared" si="19"/>
        <v/>
      </c>
    </row>
    <row r="331" spans="9:14" ht="16.2" x14ac:dyDescent="0.4">
      <c r="I331" s="155" t="s">
        <v>1757</v>
      </c>
      <c r="J331" s="155" t="s">
        <v>1118</v>
      </c>
      <c r="K331" s="155" t="s">
        <v>474</v>
      </c>
      <c r="L331" s="155">
        <v>2.91</v>
      </c>
      <c r="M331">
        <f t="shared" si="18"/>
        <v>2.91</v>
      </c>
      <c r="N331" t="str">
        <f t="shared" si="19"/>
        <v/>
      </c>
    </row>
    <row r="332" spans="9:14" ht="16.2" x14ac:dyDescent="0.4">
      <c r="I332" s="155" t="s">
        <v>1758</v>
      </c>
      <c r="J332" s="155" t="s">
        <v>1759</v>
      </c>
      <c r="K332" s="155" t="s">
        <v>1760</v>
      </c>
      <c r="L332" s="155">
        <v>3.85</v>
      </c>
      <c r="M332">
        <f t="shared" si="18"/>
        <v>3.85</v>
      </c>
      <c r="N332" t="str">
        <f t="shared" si="19"/>
        <v>FRAGILES</v>
      </c>
    </row>
    <row r="333" spans="9:14" ht="16.2" x14ac:dyDescent="0.4">
      <c r="I333" s="155" t="s">
        <v>1761</v>
      </c>
      <c r="J333" s="155" t="s">
        <v>1762</v>
      </c>
      <c r="K333" s="155" t="s">
        <v>1763</v>
      </c>
      <c r="L333" s="155">
        <v>4.32</v>
      </c>
      <c r="M333">
        <f t="shared" si="18"/>
        <v>4.32</v>
      </c>
      <c r="N333" t="str">
        <f t="shared" si="19"/>
        <v>FRAGILES</v>
      </c>
    </row>
    <row r="334" spans="9:14" ht="16.2" x14ac:dyDescent="0.4">
      <c r="I334" s="155" t="s">
        <v>1764</v>
      </c>
      <c r="J334" s="155" t="s">
        <v>1765</v>
      </c>
      <c r="K334" s="155" t="s">
        <v>1766</v>
      </c>
      <c r="L334" s="155">
        <v>2.6</v>
      </c>
      <c r="M334">
        <f t="shared" si="18"/>
        <v>2.6</v>
      </c>
      <c r="N334" t="str">
        <f t="shared" si="19"/>
        <v/>
      </c>
    </row>
    <row r="335" spans="9:14" ht="16.2" x14ac:dyDescent="0.4">
      <c r="I335" s="155" t="s">
        <v>1767</v>
      </c>
      <c r="J335" s="155" t="s">
        <v>1768</v>
      </c>
      <c r="K335" s="155" t="s">
        <v>1769</v>
      </c>
      <c r="L335" s="155">
        <v>3.42</v>
      </c>
      <c r="M335">
        <f t="shared" si="18"/>
        <v>3.42</v>
      </c>
      <c r="N335" t="str">
        <f t="shared" si="19"/>
        <v/>
      </c>
    </row>
    <row r="336" spans="9:14" ht="16.2" x14ac:dyDescent="0.4">
      <c r="I336" s="155" t="s">
        <v>1770</v>
      </c>
      <c r="J336" s="155" t="s">
        <v>1771</v>
      </c>
      <c r="K336" s="155" t="s">
        <v>1772</v>
      </c>
      <c r="L336" s="155">
        <v>2.5299999999999998</v>
      </c>
      <c r="M336">
        <f t="shared" si="18"/>
        <v>2.5299999999999998</v>
      </c>
      <c r="N336" t="str">
        <f t="shared" si="19"/>
        <v/>
      </c>
    </row>
    <row r="337" spans="9:14" ht="16.2" x14ac:dyDescent="0.4">
      <c r="I337" s="155" t="s">
        <v>1773</v>
      </c>
      <c r="J337" s="155" t="s">
        <v>1774</v>
      </c>
      <c r="K337" s="155" t="s">
        <v>1775</v>
      </c>
      <c r="L337" s="155">
        <v>3</v>
      </c>
      <c r="M337">
        <f t="shared" si="18"/>
        <v>3</v>
      </c>
      <c r="N337" t="str">
        <f t="shared" si="19"/>
        <v/>
      </c>
    </row>
    <row r="338" spans="9:14" ht="16.2" x14ac:dyDescent="0.4">
      <c r="I338" s="155" t="s">
        <v>1776</v>
      </c>
      <c r="J338" s="155" t="s">
        <v>1777</v>
      </c>
      <c r="K338" s="155" t="s">
        <v>796</v>
      </c>
      <c r="L338" s="155">
        <v>4.46</v>
      </c>
      <c r="M338">
        <f t="shared" si="18"/>
        <v>4.46</v>
      </c>
      <c r="N338" t="str">
        <f t="shared" si="19"/>
        <v>FRAGILES</v>
      </c>
    </row>
    <row r="339" spans="9:14" ht="16.2" x14ac:dyDescent="0.4">
      <c r="I339" s="155" t="s">
        <v>1778</v>
      </c>
      <c r="J339" s="155" t="s">
        <v>1779</v>
      </c>
      <c r="K339" s="155" t="s">
        <v>1780</v>
      </c>
      <c r="L339" s="155">
        <v>3.11</v>
      </c>
      <c r="M339">
        <f t="shared" si="18"/>
        <v>3.11</v>
      </c>
      <c r="N339" t="str">
        <f t="shared" si="19"/>
        <v/>
      </c>
    </row>
    <row r="340" spans="9:14" ht="16.2" x14ac:dyDescent="0.4">
      <c r="I340" s="155" t="s">
        <v>1781</v>
      </c>
      <c r="J340" s="155" t="s">
        <v>1782</v>
      </c>
      <c r="K340" s="155" t="s">
        <v>1783</v>
      </c>
      <c r="L340" s="155">
        <v>3.34</v>
      </c>
      <c r="M340">
        <f t="shared" si="18"/>
        <v>3.34</v>
      </c>
      <c r="N340" t="str">
        <f t="shared" si="19"/>
        <v/>
      </c>
    </row>
    <row r="341" spans="9:14" ht="16.2" x14ac:dyDescent="0.4">
      <c r="I341" s="155" t="s">
        <v>1784</v>
      </c>
      <c r="J341" s="155" t="s">
        <v>1785</v>
      </c>
      <c r="K341" s="155" t="s">
        <v>1786</v>
      </c>
      <c r="L341" s="155">
        <v>3.68</v>
      </c>
      <c r="M341">
        <f t="shared" si="18"/>
        <v>3.68</v>
      </c>
      <c r="N341" t="str">
        <f t="shared" si="19"/>
        <v/>
      </c>
    </row>
    <row r="342" spans="9:14" ht="16.2" x14ac:dyDescent="0.4">
      <c r="I342" s="155" t="s">
        <v>1787</v>
      </c>
      <c r="J342" s="155" t="s">
        <v>1788</v>
      </c>
      <c r="K342" s="155" t="s">
        <v>1789</v>
      </c>
      <c r="L342" s="155">
        <v>2.58</v>
      </c>
      <c r="M342">
        <f t="shared" si="18"/>
        <v>2.58</v>
      </c>
      <c r="N342" t="str">
        <f t="shared" si="19"/>
        <v/>
      </c>
    </row>
    <row r="343" spans="9:14" ht="16.2" x14ac:dyDescent="0.4">
      <c r="I343" s="155" t="s">
        <v>1790</v>
      </c>
      <c r="J343" s="155" t="s">
        <v>1791</v>
      </c>
      <c r="K343" s="155" t="s">
        <v>476</v>
      </c>
      <c r="L343" s="155">
        <v>2.6</v>
      </c>
      <c r="M343">
        <f t="shared" si="18"/>
        <v>2.6</v>
      </c>
      <c r="N343" t="str">
        <f t="shared" si="19"/>
        <v/>
      </c>
    </row>
    <row r="344" spans="9:14" ht="16.2" x14ac:dyDescent="0.4">
      <c r="I344" s="155" t="s">
        <v>1792</v>
      </c>
      <c r="J344" s="155" t="s">
        <v>1793</v>
      </c>
      <c r="K344" s="155" t="s">
        <v>1794</v>
      </c>
      <c r="L344" s="155">
        <v>2.67</v>
      </c>
      <c r="M344">
        <f t="shared" si="18"/>
        <v>2.67</v>
      </c>
      <c r="N344" t="str">
        <f t="shared" si="19"/>
        <v/>
      </c>
    </row>
    <row r="345" spans="9:14" ht="16.2" x14ac:dyDescent="0.4">
      <c r="I345" s="155" t="s">
        <v>1795</v>
      </c>
      <c r="J345" s="155" t="s">
        <v>1796</v>
      </c>
      <c r="K345" s="155" t="s">
        <v>1797</v>
      </c>
      <c r="L345" s="155">
        <v>3.6</v>
      </c>
      <c r="M345">
        <f t="shared" si="18"/>
        <v>3.6</v>
      </c>
      <c r="N345" t="str">
        <f t="shared" si="19"/>
        <v/>
      </c>
    </row>
    <row r="346" spans="9:14" ht="16.2" x14ac:dyDescent="0.4">
      <c r="I346" s="155" t="s">
        <v>1798</v>
      </c>
      <c r="J346" s="155" t="s">
        <v>1799</v>
      </c>
      <c r="K346" s="155" t="s">
        <v>1800</v>
      </c>
      <c r="L346" s="155">
        <v>3.38</v>
      </c>
      <c r="M346">
        <f t="shared" si="18"/>
        <v>3.38</v>
      </c>
      <c r="N346" t="str">
        <f t="shared" si="19"/>
        <v/>
      </c>
    </row>
    <row r="347" spans="9:14" ht="16.2" x14ac:dyDescent="0.4">
      <c r="I347" s="155" t="s">
        <v>1801</v>
      </c>
      <c r="J347" s="155" t="s">
        <v>1802</v>
      </c>
      <c r="K347" s="155" t="s">
        <v>1803</v>
      </c>
      <c r="L347" s="155">
        <v>3.71</v>
      </c>
      <c r="M347">
        <f t="shared" si="18"/>
        <v>3.71</v>
      </c>
      <c r="N347" t="str">
        <f t="shared" si="19"/>
        <v/>
      </c>
    </row>
    <row r="348" spans="9:14" ht="16.2" x14ac:dyDescent="0.4">
      <c r="I348" s="155" t="s">
        <v>1804</v>
      </c>
      <c r="J348" s="155" t="s">
        <v>1805</v>
      </c>
      <c r="K348" s="155" t="s">
        <v>1806</v>
      </c>
      <c r="L348" s="155">
        <v>3.19</v>
      </c>
      <c r="M348">
        <f t="shared" si="18"/>
        <v>3.19</v>
      </c>
      <c r="N348" t="str">
        <f t="shared" si="19"/>
        <v/>
      </c>
    </row>
    <row r="349" spans="9:14" ht="16.2" x14ac:dyDescent="0.4">
      <c r="I349" s="155" t="s">
        <v>1807</v>
      </c>
      <c r="J349" s="155" t="s">
        <v>1808</v>
      </c>
      <c r="K349" s="155" t="s">
        <v>1809</v>
      </c>
      <c r="L349" s="155">
        <v>3.4</v>
      </c>
      <c r="M349">
        <f t="shared" si="18"/>
        <v>3.4</v>
      </c>
      <c r="N349" t="str">
        <f t="shared" si="19"/>
        <v/>
      </c>
    </row>
    <row r="350" spans="9:14" ht="16.2" x14ac:dyDescent="0.4">
      <c r="I350" s="155" t="s">
        <v>1810</v>
      </c>
      <c r="J350" s="155" t="s">
        <v>1811</v>
      </c>
      <c r="K350" s="155" t="s">
        <v>1812</v>
      </c>
      <c r="L350" s="155">
        <v>3.83</v>
      </c>
      <c r="M350">
        <f t="shared" si="18"/>
        <v>3.83</v>
      </c>
      <c r="N350" t="str">
        <f t="shared" si="19"/>
        <v>FRAGILES</v>
      </c>
    </row>
    <row r="351" spans="9:14" ht="16.2" x14ac:dyDescent="0.4">
      <c r="I351" s="155" t="s">
        <v>1813</v>
      </c>
      <c r="J351" s="155" t="s">
        <v>1814</v>
      </c>
      <c r="K351" s="155" t="s">
        <v>1815</v>
      </c>
      <c r="L351" s="155">
        <v>2.69</v>
      </c>
      <c r="M351">
        <f t="shared" si="18"/>
        <v>2.69</v>
      </c>
      <c r="N351" t="str">
        <f t="shared" si="19"/>
        <v/>
      </c>
    </row>
    <row r="352" spans="9:14" ht="16.2" x14ac:dyDescent="0.4">
      <c r="I352" s="155" t="s">
        <v>1816</v>
      </c>
      <c r="J352" s="155" t="s">
        <v>1817</v>
      </c>
      <c r="K352" s="155" t="s">
        <v>1818</v>
      </c>
      <c r="L352" s="155">
        <v>2.9</v>
      </c>
      <c r="M352">
        <f t="shared" si="18"/>
        <v>2.9</v>
      </c>
      <c r="N352" t="str">
        <f t="shared" si="19"/>
        <v/>
      </c>
    </row>
    <row r="353" spans="9:14" ht="16.2" x14ac:dyDescent="0.4">
      <c r="I353" s="155" t="s">
        <v>1819</v>
      </c>
      <c r="J353" s="155" t="s">
        <v>1820</v>
      </c>
      <c r="K353" s="155" t="s">
        <v>1821</v>
      </c>
      <c r="L353" s="155">
        <v>3.45</v>
      </c>
      <c r="M353">
        <f t="shared" si="18"/>
        <v>3.45</v>
      </c>
      <c r="N353" t="str">
        <f t="shared" si="19"/>
        <v/>
      </c>
    </row>
    <row r="354" spans="9:14" ht="16.2" x14ac:dyDescent="0.4">
      <c r="I354" s="155" t="s">
        <v>1822</v>
      </c>
      <c r="J354" s="155" t="s">
        <v>1823</v>
      </c>
      <c r="K354" s="155" t="s">
        <v>1824</v>
      </c>
      <c r="L354" s="155">
        <v>2.8</v>
      </c>
      <c r="M354">
        <f t="shared" si="18"/>
        <v>2.8</v>
      </c>
      <c r="N354" t="str">
        <f t="shared" si="19"/>
        <v/>
      </c>
    </row>
    <row r="355" spans="9:14" ht="16.2" x14ac:dyDescent="0.4">
      <c r="I355" s="155" t="s">
        <v>1825</v>
      </c>
      <c r="J355" s="155" t="s">
        <v>1826</v>
      </c>
      <c r="K355" s="155" t="s">
        <v>1827</v>
      </c>
      <c r="L355" s="155">
        <v>4.0999999999999996</v>
      </c>
      <c r="M355">
        <f t="shared" si="18"/>
        <v>4.0999999999999996</v>
      </c>
      <c r="N355" t="str">
        <f t="shared" si="19"/>
        <v>FRAGILES</v>
      </c>
    </row>
    <row r="356" spans="9:14" ht="16.2" x14ac:dyDescent="0.4">
      <c r="I356" s="155" t="s">
        <v>1828</v>
      </c>
      <c r="J356" s="155" t="s">
        <v>1829</v>
      </c>
      <c r="K356" s="155" t="s">
        <v>1830</v>
      </c>
      <c r="L356" s="155">
        <v>2.33</v>
      </c>
      <c r="M356">
        <f t="shared" si="18"/>
        <v>2.33</v>
      </c>
      <c r="N356" t="str">
        <f t="shared" si="19"/>
        <v/>
      </c>
    </row>
    <row r="357" spans="9:14" ht="16.2" x14ac:dyDescent="0.4">
      <c r="I357" s="155" t="s">
        <v>1831</v>
      </c>
      <c r="J357" s="155" t="s">
        <v>1654</v>
      </c>
      <c r="K357" s="155" t="s">
        <v>1832</v>
      </c>
      <c r="L357" s="155">
        <v>3.79</v>
      </c>
      <c r="M357">
        <f t="shared" si="18"/>
        <v>3.79</v>
      </c>
      <c r="N357" t="str">
        <f t="shared" si="19"/>
        <v/>
      </c>
    </row>
    <row r="358" spans="9:14" ht="16.2" x14ac:dyDescent="0.4">
      <c r="I358" s="155" t="s">
        <v>1833</v>
      </c>
      <c r="J358" s="155" t="s">
        <v>1834</v>
      </c>
      <c r="K358" s="155" t="s">
        <v>1835</v>
      </c>
      <c r="L358" s="155">
        <v>3.05</v>
      </c>
      <c r="M358">
        <f t="shared" si="18"/>
        <v>3.05</v>
      </c>
      <c r="N358" t="str">
        <f t="shared" si="19"/>
        <v/>
      </c>
    </row>
    <row r="359" spans="9:14" ht="16.2" x14ac:dyDescent="0.4">
      <c r="I359" s="155" t="s">
        <v>1836</v>
      </c>
      <c r="J359" s="155" t="s">
        <v>1837</v>
      </c>
      <c r="K359" s="155" t="s">
        <v>369</v>
      </c>
      <c r="L359" s="155">
        <v>4.1100000000000003</v>
      </c>
      <c r="M359">
        <f t="shared" si="18"/>
        <v>4.1100000000000003</v>
      </c>
      <c r="N359" t="str">
        <f t="shared" si="19"/>
        <v>FRAGILES</v>
      </c>
    </row>
    <row r="360" spans="9:14" ht="16.2" x14ac:dyDescent="0.4">
      <c r="I360" s="155" t="s">
        <v>1836</v>
      </c>
      <c r="J360" s="155" t="s">
        <v>1838</v>
      </c>
      <c r="K360" s="155" t="s">
        <v>1839</v>
      </c>
      <c r="L360" s="155">
        <v>4.3499999999999996</v>
      </c>
      <c r="M360">
        <f t="shared" si="18"/>
        <v>4.3499999999999996</v>
      </c>
      <c r="N360" t="str">
        <f t="shared" si="19"/>
        <v>FRAGILES</v>
      </c>
    </row>
    <row r="361" spans="9:14" ht="16.2" x14ac:dyDescent="0.4">
      <c r="I361" s="155" t="s">
        <v>1840</v>
      </c>
      <c r="J361" s="155" t="s">
        <v>1053</v>
      </c>
      <c r="K361" s="155" t="s">
        <v>1841</v>
      </c>
      <c r="L361" s="155">
        <v>3.67</v>
      </c>
      <c r="M361">
        <f t="shared" si="18"/>
        <v>3.67</v>
      </c>
      <c r="N361" t="str">
        <f t="shared" si="19"/>
        <v/>
      </c>
    </row>
    <row r="362" spans="9:14" ht="16.2" x14ac:dyDescent="0.4">
      <c r="I362" s="155" t="s">
        <v>1842</v>
      </c>
      <c r="J362" s="155" t="s">
        <v>1843</v>
      </c>
      <c r="K362" s="155" t="s">
        <v>1844</v>
      </c>
      <c r="L362" s="155">
        <v>2.16</v>
      </c>
      <c r="M362">
        <f t="shared" si="18"/>
        <v>2.16</v>
      </c>
      <c r="N362" t="str">
        <f t="shared" si="19"/>
        <v/>
      </c>
    </row>
    <row r="363" spans="9:14" ht="16.2" x14ac:dyDescent="0.4">
      <c r="I363" s="155" t="s">
        <v>1845</v>
      </c>
      <c r="J363" s="155" t="s">
        <v>1846</v>
      </c>
      <c r="K363" s="155" t="s">
        <v>1847</v>
      </c>
      <c r="L363" s="155">
        <v>3.92</v>
      </c>
      <c r="M363">
        <f t="shared" si="18"/>
        <v>3.92</v>
      </c>
      <c r="N363" t="str">
        <f t="shared" si="19"/>
        <v>FRAGILES</v>
      </c>
    </row>
    <row r="364" spans="9:14" ht="16.2" x14ac:dyDescent="0.4">
      <c r="I364" s="155" t="s">
        <v>1848</v>
      </c>
      <c r="J364" s="155" t="s">
        <v>1849</v>
      </c>
      <c r="K364" s="155" t="s">
        <v>1850</v>
      </c>
      <c r="L364" s="155">
        <v>3.7</v>
      </c>
      <c r="M364">
        <f t="shared" si="18"/>
        <v>3.7</v>
      </c>
      <c r="N364" t="str">
        <f t="shared" si="19"/>
        <v/>
      </c>
    </row>
    <row r="365" spans="9:14" ht="16.2" x14ac:dyDescent="0.4">
      <c r="I365" s="155" t="s">
        <v>1851</v>
      </c>
      <c r="J365" s="155" t="s">
        <v>1163</v>
      </c>
      <c r="K365" s="155" t="s">
        <v>391</v>
      </c>
      <c r="L365" s="155">
        <v>3.64</v>
      </c>
      <c r="M365">
        <f t="shared" si="18"/>
        <v>3.64</v>
      </c>
      <c r="N365" t="str">
        <f t="shared" si="19"/>
        <v/>
      </c>
    </row>
    <row r="366" spans="9:14" ht="16.2" x14ac:dyDescent="0.4">
      <c r="I366" s="155" t="s">
        <v>1852</v>
      </c>
      <c r="J366" s="155" t="s">
        <v>1853</v>
      </c>
      <c r="K366" s="155" t="s">
        <v>1854</v>
      </c>
      <c r="L366" s="155">
        <v>3.23</v>
      </c>
      <c r="M366">
        <f t="shared" si="18"/>
        <v>3.23</v>
      </c>
      <c r="N366" t="str">
        <f t="shared" si="19"/>
        <v/>
      </c>
    </row>
    <row r="367" spans="9:14" ht="16.2" x14ac:dyDescent="0.4">
      <c r="I367" s="155" t="s">
        <v>1855</v>
      </c>
      <c r="J367" s="155" t="s">
        <v>1856</v>
      </c>
      <c r="K367" s="155" t="s">
        <v>1857</v>
      </c>
      <c r="L367" s="155">
        <v>3.64</v>
      </c>
      <c r="M367">
        <f t="shared" si="18"/>
        <v>3.64</v>
      </c>
      <c r="N367" t="str">
        <f t="shared" si="19"/>
        <v/>
      </c>
    </row>
    <row r="368" spans="9:14" ht="16.2" x14ac:dyDescent="0.4">
      <c r="I368" s="155" t="s">
        <v>1858</v>
      </c>
      <c r="J368" s="155" t="s">
        <v>1859</v>
      </c>
      <c r="K368" s="155" t="s">
        <v>1860</v>
      </c>
      <c r="L368" s="155">
        <v>3.45</v>
      </c>
      <c r="M368">
        <f t="shared" si="18"/>
        <v>3.45</v>
      </c>
      <c r="N368" t="str">
        <f t="shared" si="19"/>
        <v/>
      </c>
    </row>
    <row r="369" spans="9:14" ht="16.2" x14ac:dyDescent="0.4">
      <c r="I369" s="155" t="s">
        <v>1861</v>
      </c>
      <c r="J369" s="155" t="s">
        <v>1862</v>
      </c>
      <c r="K369" s="155" t="s">
        <v>1863</v>
      </c>
      <c r="L369" s="155">
        <v>2.4500000000000002</v>
      </c>
      <c r="M369">
        <f t="shared" si="18"/>
        <v>2.4500000000000002</v>
      </c>
      <c r="N369" t="str">
        <f t="shared" si="19"/>
        <v/>
      </c>
    </row>
    <row r="370" spans="9:14" ht="16.2" x14ac:dyDescent="0.4">
      <c r="I370" s="155" t="s">
        <v>1864</v>
      </c>
      <c r="J370" s="155" t="s">
        <v>1865</v>
      </c>
      <c r="K370" s="155" t="s">
        <v>1866</v>
      </c>
      <c r="L370" s="155">
        <v>2.91</v>
      </c>
      <c r="M370">
        <f t="shared" si="18"/>
        <v>2.91</v>
      </c>
      <c r="N370" t="str">
        <f t="shared" si="19"/>
        <v/>
      </c>
    </row>
    <row r="371" spans="9:14" ht="16.2" x14ac:dyDescent="0.4">
      <c r="I371" s="155" t="s">
        <v>1867</v>
      </c>
      <c r="J371" s="155" t="s">
        <v>1597</v>
      </c>
      <c r="K371" s="155" t="s">
        <v>1868</v>
      </c>
      <c r="L371" s="155">
        <v>3.23</v>
      </c>
      <c r="M371">
        <f t="shared" si="18"/>
        <v>3.23</v>
      </c>
      <c r="N371" t="str">
        <f t="shared" si="19"/>
        <v/>
      </c>
    </row>
    <row r="372" spans="9:14" ht="16.2" x14ac:dyDescent="0.4">
      <c r="I372" s="155" t="s">
        <v>1869</v>
      </c>
      <c r="J372" s="155" t="s">
        <v>1870</v>
      </c>
      <c r="K372" s="155" t="s">
        <v>1871</v>
      </c>
      <c r="L372" s="155">
        <v>3.08</v>
      </c>
      <c r="M372">
        <f t="shared" si="18"/>
        <v>3.08</v>
      </c>
      <c r="N372" t="str">
        <f t="shared" si="19"/>
        <v/>
      </c>
    </row>
    <row r="373" spans="9:14" ht="16.2" x14ac:dyDescent="0.4">
      <c r="I373" s="155" t="s">
        <v>1872</v>
      </c>
      <c r="J373" s="155" t="s">
        <v>1873</v>
      </c>
      <c r="K373" s="155" t="s">
        <v>424</v>
      </c>
      <c r="L373" s="155">
        <v>3.72</v>
      </c>
      <c r="M373">
        <f t="shared" si="18"/>
        <v>3.72</v>
      </c>
      <c r="N373" t="str">
        <f t="shared" si="19"/>
        <v/>
      </c>
    </row>
    <row r="374" spans="9:14" ht="16.2" x14ac:dyDescent="0.4">
      <c r="I374" s="155" t="s">
        <v>1874</v>
      </c>
      <c r="J374" s="155" t="s">
        <v>1875</v>
      </c>
      <c r="K374" s="155" t="s">
        <v>1876</v>
      </c>
      <c r="L374" s="155">
        <v>3.88</v>
      </c>
      <c r="M374">
        <f t="shared" si="18"/>
        <v>3.88</v>
      </c>
      <c r="N374" t="str">
        <f t="shared" si="19"/>
        <v>FRAGILES</v>
      </c>
    </row>
    <row r="375" spans="9:14" ht="16.2" x14ac:dyDescent="0.4">
      <c r="I375" s="155" t="s">
        <v>1877</v>
      </c>
      <c r="J375" s="155" t="s">
        <v>1712</v>
      </c>
      <c r="K375" s="155" t="s">
        <v>1878</v>
      </c>
      <c r="L375" s="155">
        <v>3.86</v>
      </c>
      <c r="M375">
        <f t="shared" si="18"/>
        <v>3.86</v>
      </c>
      <c r="N375" t="str">
        <f t="shared" si="19"/>
        <v>FRAGILES</v>
      </c>
    </row>
    <row r="376" spans="9:14" ht="16.2" x14ac:dyDescent="0.4">
      <c r="I376" s="155" t="s">
        <v>1879</v>
      </c>
      <c r="J376" s="155" t="s">
        <v>1880</v>
      </c>
      <c r="K376" s="155" t="s">
        <v>1881</v>
      </c>
      <c r="L376" s="155">
        <v>2.97</v>
      </c>
      <c r="M376">
        <f t="shared" si="18"/>
        <v>2.97</v>
      </c>
      <c r="N376" t="str">
        <f t="shared" si="19"/>
        <v/>
      </c>
    </row>
    <row r="377" spans="9:14" ht="16.2" x14ac:dyDescent="0.4">
      <c r="I377" s="155" t="s">
        <v>1882</v>
      </c>
      <c r="J377" s="155" t="s">
        <v>1883</v>
      </c>
      <c r="K377" s="155" t="s">
        <v>1884</v>
      </c>
      <c r="L377" s="155">
        <v>2.85</v>
      </c>
      <c r="M377">
        <f t="shared" si="18"/>
        <v>2.85</v>
      </c>
      <c r="N377" t="str">
        <f t="shared" si="19"/>
        <v/>
      </c>
    </row>
    <row r="378" spans="9:14" ht="16.2" x14ac:dyDescent="0.4">
      <c r="I378" s="155" t="s">
        <v>1885</v>
      </c>
      <c r="J378" s="155" t="s">
        <v>1886</v>
      </c>
      <c r="K378" s="155" t="s">
        <v>1887</v>
      </c>
      <c r="L378" s="155">
        <v>3.49</v>
      </c>
      <c r="M378">
        <f t="shared" si="18"/>
        <v>3.49</v>
      </c>
      <c r="N378" t="str">
        <f t="shared" si="19"/>
        <v/>
      </c>
    </row>
    <row r="379" spans="9:14" ht="16.2" x14ac:dyDescent="0.4">
      <c r="I379" s="155" t="s">
        <v>1888</v>
      </c>
      <c r="J379" s="155" t="s">
        <v>1889</v>
      </c>
      <c r="K379" s="155" t="s">
        <v>1890</v>
      </c>
      <c r="L379" s="155">
        <v>2.79</v>
      </c>
      <c r="M379">
        <f t="shared" si="18"/>
        <v>2.79</v>
      </c>
      <c r="N379" t="str">
        <f t="shared" si="19"/>
        <v/>
      </c>
    </row>
    <row r="380" spans="9:14" ht="16.2" x14ac:dyDescent="0.4">
      <c r="I380" s="155" t="s">
        <v>1891</v>
      </c>
      <c r="J380" s="155" t="s">
        <v>1892</v>
      </c>
      <c r="K380" s="155" t="s">
        <v>1893</v>
      </c>
      <c r="L380" s="155">
        <v>2.35</v>
      </c>
      <c r="M380">
        <f t="shared" si="18"/>
        <v>2.35</v>
      </c>
      <c r="N380" t="str">
        <f t="shared" si="19"/>
        <v/>
      </c>
    </row>
    <row r="381" spans="9:14" ht="16.2" x14ac:dyDescent="0.4">
      <c r="I381" s="155" t="s">
        <v>1894</v>
      </c>
      <c r="J381" s="155" t="s">
        <v>1895</v>
      </c>
      <c r="K381" s="155" t="s">
        <v>1896</v>
      </c>
      <c r="L381" s="155">
        <v>3.06</v>
      </c>
      <c r="M381">
        <f t="shared" si="18"/>
        <v>3.06</v>
      </c>
      <c r="N381" t="str">
        <f t="shared" si="19"/>
        <v/>
      </c>
    </row>
    <row r="382" spans="9:14" ht="16.2" x14ac:dyDescent="0.4">
      <c r="I382" s="155" t="s">
        <v>1897</v>
      </c>
      <c r="J382" s="155" t="s">
        <v>944</v>
      </c>
      <c r="K382" s="155" t="s">
        <v>1898</v>
      </c>
      <c r="L382" s="155">
        <v>3.23</v>
      </c>
      <c r="M382">
        <f t="shared" si="18"/>
        <v>3.23</v>
      </c>
      <c r="N382" t="str">
        <f t="shared" si="19"/>
        <v/>
      </c>
    </row>
    <row r="383" spans="9:14" ht="16.2" x14ac:dyDescent="0.4">
      <c r="I383" s="155" t="s">
        <v>1899</v>
      </c>
      <c r="J383" s="155" t="s">
        <v>1175</v>
      </c>
      <c r="K383" s="155" t="s">
        <v>1900</v>
      </c>
      <c r="L383" s="155">
        <v>2.25</v>
      </c>
      <c r="M383">
        <f t="shared" si="18"/>
        <v>2.25</v>
      </c>
      <c r="N383" t="str">
        <f t="shared" si="19"/>
        <v/>
      </c>
    </row>
    <row r="384" spans="9:14" ht="16.2" x14ac:dyDescent="0.4">
      <c r="I384" s="155" t="s">
        <v>1901</v>
      </c>
      <c r="J384" s="155" t="s">
        <v>1902</v>
      </c>
      <c r="K384" s="155" t="s">
        <v>1903</v>
      </c>
      <c r="L384" s="155">
        <v>3.42</v>
      </c>
      <c r="M384">
        <f t="shared" si="18"/>
        <v>3.42</v>
      </c>
      <c r="N384" t="str">
        <f t="shared" si="19"/>
        <v/>
      </c>
    </row>
    <row r="385" spans="9:14" ht="16.2" x14ac:dyDescent="0.4">
      <c r="I385" s="155" t="s">
        <v>1904</v>
      </c>
      <c r="J385" s="155" t="s">
        <v>941</v>
      </c>
      <c r="K385" s="155" t="s">
        <v>1905</v>
      </c>
      <c r="L385" s="155">
        <v>2.85</v>
      </c>
      <c r="M385">
        <f t="shared" si="18"/>
        <v>2.85</v>
      </c>
      <c r="N385" t="str">
        <f t="shared" si="19"/>
        <v/>
      </c>
    </row>
    <row r="386" spans="9:14" ht="16.2" x14ac:dyDescent="0.4">
      <c r="I386" s="155" t="s">
        <v>1906</v>
      </c>
      <c r="J386" s="155" t="s">
        <v>1907</v>
      </c>
      <c r="K386" s="155" t="s">
        <v>662</v>
      </c>
      <c r="L386" s="155">
        <v>3.63</v>
      </c>
      <c r="M386">
        <f t="shared" si="18"/>
        <v>3.63</v>
      </c>
      <c r="N386" t="str">
        <f t="shared" si="19"/>
        <v/>
      </c>
    </row>
    <row r="387" spans="9:14" ht="16.2" x14ac:dyDescent="0.4">
      <c r="I387" s="155" t="s">
        <v>1908</v>
      </c>
      <c r="J387" s="155" t="s">
        <v>979</v>
      </c>
      <c r="K387" s="155" t="s">
        <v>1909</v>
      </c>
      <c r="L387" s="155">
        <v>3.92</v>
      </c>
      <c r="M387">
        <f t="shared" si="18"/>
        <v>3.92</v>
      </c>
      <c r="N387" t="str">
        <f t="shared" si="19"/>
        <v>FRAGILES</v>
      </c>
    </row>
    <row r="388" spans="9:14" ht="16.2" x14ac:dyDescent="0.4">
      <c r="I388" s="155" t="s">
        <v>1910</v>
      </c>
      <c r="J388" s="155" t="s">
        <v>1911</v>
      </c>
      <c r="K388" s="155" t="s">
        <v>1912</v>
      </c>
      <c r="L388" s="155">
        <v>2.91</v>
      </c>
      <c r="M388">
        <f t="shared" ref="M388:M451" si="20">L388+0</f>
        <v>2.91</v>
      </c>
      <c r="N388" t="str">
        <f t="shared" ref="N388:N451" si="21">IF(M388&gt;$M$1,"FRAGILES","")</f>
        <v/>
      </c>
    </row>
    <row r="389" spans="9:14" ht="16.2" x14ac:dyDescent="0.4">
      <c r="I389" s="155" t="s">
        <v>1913</v>
      </c>
      <c r="J389" s="155" t="s">
        <v>1914</v>
      </c>
      <c r="K389" s="155" t="s">
        <v>1915</v>
      </c>
      <c r="L389" s="155">
        <v>2.15</v>
      </c>
      <c r="M389">
        <f t="shared" si="20"/>
        <v>2.15</v>
      </c>
      <c r="N389" t="str">
        <f t="shared" si="21"/>
        <v/>
      </c>
    </row>
    <row r="390" spans="9:14" ht="16.2" x14ac:dyDescent="0.4">
      <c r="I390" s="155" t="s">
        <v>1916</v>
      </c>
      <c r="J390" s="155" t="s">
        <v>1917</v>
      </c>
      <c r="K390" s="155" t="s">
        <v>1918</v>
      </c>
      <c r="L390" s="155">
        <v>2.68</v>
      </c>
      <c r="M390">
        <f t="shared" si="20"/>
        <v>2.68</v>
      </c>
      <c r="N390" t="str">
        <f t="shared" si="21"/>
        <v/>
      </c>
    </row>
    <row r="391" spans="9:14" ht="16.2" x14ac:dyDescent="0.4">
      <c r="I391" s="155" t="s">
        <v>1919</v>
      </c>
      <c r="J391" s="155" t="s">
        <v>1920</v>
      </c>
      <c r="K391" s="155" t="s">
        <v>782</v>
      </c>
      <c r="L391" s="155">
        <v>3.96</v>
      </c>
      <c r="M391">
        <f t="shared" si="20"/>
        <v>3.96</v>
      </c>
      <c r="N391" t="str">
        <f t="shared" si="21"/>
        <v>FRAGILES</v>
      </c>
    </row>
    <row r="392" spans="9:14" ht="16.2" x14ac:dyDescent="0.4">
      <c r="I392" s="155" t="s">
        <v>1921</v>
      </c>
      <c r="J392" s="155" t="s">
        <v>1922</v>
      </c>
      <c r="K392" s="155" t="s">
        <v>784</v>
      </c>
      <c r="L392" s="155">
        <v>3.28</v>
      </c>
      <c r="M392">
        <f t="shared" si="20"/>
        <v>3.28</v>
      </c>
      <c r="N392" t="str">
        <f t="shared" si="21"/>
        <v/>
      </c>
    </row>
    <row r="393" spans="9:14" ht="16.2" x14ac:dyDescent="0.4">
      <c r="I393" s="155" t="s">
        <v>1923</v>
      </c>
      <c r="J393" s="155" t="s">
        <v>1234</v>
      </c>
      <c r="K393" s="155" t="s">
        <v>786</v>
      </c>
      <c r="L393" s="155">
        <v>2.85</v>
      </c>
      <c r="M393">
        <f t="shared" si="20"/>
        <v>2.85</v>
      </c>
      <c r="N393" t="str">
        <f t="shared" si="21"/>
        <v/>
      </c>
    </row>
    <row r="394" spans="9:14" ht="16.2" x14ac:dyDescent="0.4">
      <c r="I394" s="155" t="s">
        <v>1924</v>
      </c>
      <c r="J394" s="155" t="s">
        <v>1925</v>
      </c>
      <c r="K394" s="155" t="s">
        <v>1926</v>
      </c>
      <c r="L394" s="155">
        <v>3.27</v>
      </c>
      <c r="M394">
        <f t="shared" si="20"/>
        <v>3.27</v>
      </c>
      <c r="N394" t="str">
        <f t="shared" si="21"/>
        <v/>
      </c>
    </row>
    <row r="395" spans="9:14" ht="16.2" x14ac:dyDescent="0.4">
      <c r="I395" s="155" t="s">
        <v>1927</v>
      </c>
      <c r="J395" s="155" t="s">
        <v>1928</v>
      </c>
      <c r="K395" s="155" t="s">
        <v>1929</v>
      </c>
      <c r="L395" s="155">
        <v>2.86</v>
      </c>
      <c r="M395">
        <f t="shared" si="20"/>
        <v>2.86</v>
      </c>
      <c r="N395" t="str">
        <f t="shared" si="21"/>
        <v/>
      </c>
    </row>
    <row r="396" spans="9:14" ht="16.2" x14ac:dyDescent="0.4">
      <c r="I396" s="155" t="s">
        <v>1930</v>
      </c>
      <c r="J396" s="155" t="s">
        <v>1931</v>
      </c>
      <c r="K396" s="155" t="s">
        <v>790</v>
      </c>
      <c r="L396" s="155">
        <v>3.11</v>
      </c>
      <c r="M396">
        <f t="shared" si="20"/>
        <v>3.11</v>
      </c>
      <c r="N396" t="str">
        <f t="shared" si="21"/>
        <v/>
      </c>
    </row>
    <row r="397" spans="9:14" ht="16.2" x14ac:dyDescent="0.4">
      <c r="I397" s="155" t="s">
        <v>1932</v>
      </c>
      <c r="J397" s="155" t="s">
        <v>1933</v>
      </c>
      <c r="K397" s="155" t="s">
        <v>1934</v>
      </c>
      <c r="L397" s="155">
        <v>3.28</v>
      </c>
      <c r="M397">
        <f t="shared" si="20"/>
        <v>3.28</v>
      </c>
      <c r="N397" t="str">
        <f t="shared" si="21"/>
        <v/>
      </c>
    </row>
    <row r="398" spans="9:14" ht="16.2" x14ac:dyDescent="0.4">
      <c r="I398" s="155" t="s">
        <v>1935</v>
      </c>
      <c r="J398" s="155" t="s">
        <v>1936</v>
      </c>
      <c r="K398" s="155" t="s">
        <v>1937</v>
      </c>
      <c r="L398" s="155">
        <v>2.65</v>
      </c>
      <c r="M398">
        <f t="shared" si="20"/>
        <v>2.65</v>
      </c>
      <c r="N398" t="str">
        <f t="shared" si="21"/>
        <v/>
      </c>
    </row>
    <row r="399" spans="9:14" ht="16.2" x14ac:dyDescent="0.4">
      <c r="I399" s="155" t="s">
        <v>1938</v>
      </c>
      <c r="J399" s="155" t="s">
        <v>1939</v>
      </c>
      <c r="K399" s="155" t="s">
        <v>1940</v>
      </c>
      <c r="L399" s="155">
        <v>3.69</v>
      </c>
      <c r="M399">
        <f t="shared" si="20"/>
        <v>3.69</v>
      </c>
      <c r="N399" t="str">
        <f t="shared" si="21"/>
        <v/>
      </c>
    </row>
    <row r="400" spans="9:14" ht="16.2" x14ac:dyDescent="0.4">
      <c r="I400" s="155" t="s">
        <v>1941</v>
      </c>
      <c r="J400" s="155" t="s">
        <v>1942</v>
      </c>
      <c r="K400" s="155" t="s">
        <v>1943</v>
      </c>
      <c r="L400" s="155">
        <v>3.38</v>
      </c>
      <c r="M400">
        <f t="shared" si="20"/>
        <v>3.38</v>
      </c>
      <c r="N400" t="str">
        <f t="shared" si="21"/>
        <v/>
      </c>
    </row>
    <row r="401" spans="9:14" ht="16.2" x14ac:dyDescent="0.4">
      <c r="I401" s="155" t="s">
        <v>1944</v>
      </c>
      <c r="J401" s="155" t="s">
        <v>1945</v>
      </c>
      <c r="K401" s="155" t="s">
        <v>1946</v>
      </c>
      <c r="L401" s="155">
        <v>2.96</v>
      </c>
      <c r="M401">
        <f t="shared" si="20"/>
        <v>2.96</v>
      </c>
      <c r="N401" t="str">
        <f t="shared" si="21"/>
        <v/>
      </c>
    </row>
    <row r="402" spans="9:14" ht="16.2" x14ac:dyDescent="0.4">
      <c r="I402" s="155" t="s">
        <v>1947</v>
      </c>
      <c r="J402" s="155" t="s">
        <v>1948</v>
      </c>
      <c r="K402" s="155" t="s">
        <v>1949</v>
      </c>
      <c r="L402" s="155">
        <v>3.23</v>
      </c>
      <c r="M402">
        <f t="shared" si="20"/>
        <v>3.23</v>
      </c>
      <c r="N402" t="str">
        <f t="shared" si="21"/>
        <v/>
      </c>
    </row>
    <row r="403" spans="9:14" ht="16.2" x14ac:dyDescent="0.4">
      <c r="I403" s="155" t="s">
        <v>1950</v>
      </c>
      <c r="J403" s="155" t="s">
        <v>1951</v>
      </c>
      <c r="K403" s="155" t="s">
        <v>1952</v>
      </c>
      <c r="L403" s="155">
        <v>2.69</v>
      </c>
      <c r="M403">
        <f t="shared" si="20"/>
        <v>2.69</v>
      </c>
      <c r="N403" t="str">
        <f t="shared" si="21"/>
        <v/>
      </c>
    </row>
    <row r="404" spans="9:14" ht="16.2" x14ac:dyDescent="0.4">
      <c r="I404" s="155" t="s">
        <v>1953</v>
      </c>
      <c r="J404" s="155" t="s">
        <v>1954</v>
      </c>
      <c r="K404" s="155" t="s">
        <v>1955</v>
      </c>
      <c r="L404" s="155">
        <v>2.76</v>
      </c>
      <c r="M404">
        <f t="shared" si="20"/>
        <v>2.76</v>
      </c>
      <c r="N404" t="str">
        <f t="shared" si="21"/>
        <v/>
      </c>
    </row>
    <row r="405" spans="9:14" ht="16.2" x14ac:dyDescent="0.4">
      <c r="I405" s="155" t="s">
        <v>1956</v>
      </c>
      <c r="J405" s="155" t="s">
        <v>1957</v>
      </c>
      <c r="K405" s="155" t="s">
        <v>1958</v>
      </c>
      <c r="L405" s="155">
        <v>3.02</v>
      </c>
      <c r="M405">
        <f t="shared" si="20"/>
        <v>3.02</v>
      </c>
      <c r="N405" t="str">
        <f t="shared" si="21"/>
        <v/>
      </c>
    </row>
    <row r="406" spans="9:14" ht="16.2" x14ac:dyDescent="0.4">
      <c r="I406" s="155" t="s">
        <v>1959</v>
      </c>
      <c r="J406" s="155" t="s">
        <v>1578</v>
      </c>
      <c r="K406" s="155" t="s">
        <v>479</v>
      </c>
      <c r="L406" s="155">
        <v>3.19</v>
      </c>
      <c r="M406">
        <f t="shared" si="20"/>
        <v>3.19</v>
      </c>
      <c r="N406" t="str">
        <f t="shared" si="21"/>
        <v/>
      </c>
    </row>
    <row r="407" spans="9:14" ht="16.2" x14ac:dyDescent="0.4">
      <c r="I407" s="155" t="s">
        <v>1960</v>
      </c>
      <c r="J407" s="155" t="s">
        <v>1961</v>
      </c>
      <c r="K407" s="155" t="s">
        <v>1962</v>
      </c>
      <c r="L407" s="155">
        <v>2.65</v>
      </c>
      <c r="M407">
        <f t="shared" si="20"/>
        <v>2.65</v>
      </c>
      <c r="N407" t="str">
        <f t="shared" si="21"/>
        <v/>
      </c>
    </row>
    <row r="408" spans="9:14" ht="16.2" x14ac:dyDescent="0.4">
      <c r="I408" s="155" t="s">
        <v>1963</v>
      </c>
      <c r="J408" s="155" t="s">
        <v>1964</v>
      </c>
      <c r="K408" s="155" t="s">
        <v>1965</v>
      </c>
      <c r="L408" s="155">
        <v>3.04</v>
      </c>
      <c r="M408">
        <f t="shared" si="20"/>
        <v>3.04</v>
      </c>
      <c r="N408" t="str">
        <f t="shared" si="21"/>
        <v/>
      </c>
    </row>
    <row r="409" spans="9:14" ht="16.2" x14ac:dyDescent="0.4">
      <c r="I409" s="155" t="s">
        <v>1966</v>
      </c>
      <c r="J409" s="155" t="s">
        <v>1967</v>
      </c>
      <c r="K409" s="155" t="s">
        <v>1968</v>
      </c>
      <c r="L409" s="155">
        <v>2.5299999999999998</v>
      </c>
      <c r="M409">
        <f t="shared" si="20"/>
        <v>2.5299999999999998</v>
      </c>
      <c r="N409" t="str">
        <f t="shared" si="21"/>
        <v/>
      </c>
    </row>
    <row r="410" spans="9:14" ht="16.2" x14ac:dyDescent="0.4">
      <c r="I410" s="155" t="s">
        <v>1969</v>
      </c>
      <c r="J410" s="155" t="s">
        <v>1970</v>
      </c>
      <c r="K410" s="155" t="s">
        <v>1971</v>
      </c>
      <c r="L410" s="155">
        <v>3.22</v>
      </c>
      <c r="M410">
        <f t="shared" si="20"/>
        <v>3.22</v>
      </c>
      <c r="N410" t="str">
        <f t="shared" si="21"/>
        <v/>
      </c>
    </row>
    <row r="411" spans="9:14" ht="16.2" x14ac:dyDescent="0.4">
      <c r="I411" s="155" t="s">
        <v>1972</v>
      </c>
      <c r="J411" s="155" t="s">
        <v>1973</v>
      </c>
      <c r="K411" s="155" t="s">
        <v>1974</v>
      </c>
      <c r="L411" s="155">
        <v>3.19</v>
      </c>
      <c r="M411">
        <f t="shared" si="20"/>
        <v>3.19</v>
      </c>
      <c r="N411" t="str">
        <f t="shared" si="21"/>
        <v/>
      </c>
    </row>
    <row r="412" spans="9:14" ht="16.2" x14ac:dyDescent="0.4">
      <c r="I412" s="155" t="s">
        <v>1975</v>
      </c>
      <c r="J412" s="155" t="s">
        <v>1976</v>
      </c>
      <c r="K412" s="155" t="s">
        <v>1977</v>
      </c>
      <c r="L412" s="155">
        <v>3.27</v>
      </c>
      <c r="M412">
        <f t="shared" si="20"/>
        <v>3.27</v>
      </c>
      <c r="N412" t="str">
        <f t="shared" si="21"/>
        <v/>
      </c>
    </row>
    <row r="413" spans="9:14" ht="16.2" x14ac:dyDescent="0.4">
      <c r="I413" s="155" t="s">
        <v>1978</v>
      </c>
      <c r="J413" s="155" t="s">
        <v>1979</v>
      </c>
      <c r="K413" s="155" t="s">
        <v>1980</v>
      </c>
      <c r="L413" s="155">
        <v>3.6</v>
      </c>
      <c r="M413">
        <f t="shared" si="20"/>
        <v>3.6</v>
      </c>
      <c r="N413" t="str">
        <f t="shared" si="21"/>
        <v/>
      </c>
    </row>
    <row r="414" spans="9:14" ht="16.2" x14ac:dyDescent="0.4">
      <c r="I414" s="155" t="s">
        <v>45</v>
      </c>
      <c r="J414" s="155" t="s">
        <v>1981</v>
      </c>
      <c r="K414" s="155" t="s">
        <v>1982</v>
      </c>
      <c r="L414" s="155">
        <v>3.58</v>
      </c>
      <c r="M414">
        <f t="shared" si="20"/>
        <v>3.58</v>
      </c>
      <c r="N414" t="str">
        <f t="shared" si="21"/>
        <v/>
      </c>
    </row>
    <row r="415" spans="9:14" ht="16.2" x14ac:dyDescent="0.4">
      <c r="I415" s="155" t="s">
        <v>1983</v>
      </c>
      <c r="J415" s="155" t="s">
        <v>1984</v>
      </c>
      <c r="K415" s="155" t="s">
        <v>481</v>
      </c>
      <c r="L415" s="155">
        <v>3.32</v>
      </c>
      <c r="M415">
        <f t="shared" si="20"/>
        <v>3.32</v>
      </c>
      <c r="N415" t="str">
        <f t="shared" si="21"/>
        <v/>
      </c>
    </row>
    <row r="416" spans="9:14" ht="16.2" x14ac:dyDescent="0.4">
      <c r="I416" s="155" t="s">
        <v>1985</v>
      </c>
      <c r="J416" s="155" t="s">
        <v>1986</v>
      </c>
      <c r="K416" s="155" t="s">
        <v>1987</v>
      </c>
      <c r="L416" s="155">
        <v>3.27</v>
      </c>
      <c r="M416">
        <f t="shared" si="20"/>
        <v>3.27</v>
      </c>
      <c r="N416" t="str">
        <f t="shared" si="21"/>
        <v/>
      </c>
    </row>
    <row r="417" spans="9:14" ht="16.2" x14ac:dyDescent="0.4">
      <c r="I417" s="155" t="s">
        <v>1988</v>
      </c>
      <c r="J417" s="155" t="s">
        <v>1989</v>
      </c>
      <c r="K417" s="155" t="s">
        <v>1990</v>
      </c>
      <c r="L417" s="155">
        <v>3.75</v>
      </c>
      <c r="M417">
        <f t="shared" si="20"/>
        <v>3.75</v>
      </c>
      <c r="N417" t="str">
        <f t="shared" si="21"/>
        <v/>
      </c>
    </row>
    <row r="418" spans="9:14" ht="16.2" x14ac:dyDescent="0.4">
      <c r="I418" s="155" t="s">
        <v>1991</v>
      </c>
      <c r="J418" s="155" t="s">
        <v>1992</v>
      </c>
      <c r="K418" s="155" t="s">
        <v>1993</v>
      </c>
      <c r="L418" s="155">
        <v>2.91</v>
      </c>
      <c r="M418">
        <f t="shared" si="20"/>
        <v>2.91</v>
      </c>
      <c r="N418" t="str">
        <f t="shared" si="21"/>
        <v/>
      </c>
    </row>
    <row r="419" spans="9:14" ht="16.2" x14ac:dyDescent="0.4">
      <c r="I419" s="155" t="s">
        <v>1994</v>
      </c>
      <c r="J419" s="155" t="s">
        <v>1995</v>
      </c>
      <c r="K419" s="155" t="s">
        <v>1996</v>
      </c>
      <c r="L419" s="155">
        <v>3.31</v>
      </c>
      <c r="M419">
        <f t="shared" si="20"/>
        <v>3.31</v>
      </c>
      <c r="N419" t="str">
        <f t="shared" si="21"/>
        <v/>
      </c>
    </row>
    <row r="420" spans="9:14" ht="16.2" x14ac:dyDescent="0.4">
      <c r="I420" s="155" t="s">
        <v>1997</v>
      </c>
      <c r="J420" s="155" t="s">
        <v>1998</v>
      </c>
      <c r="K420" s="155" t="s">
        <v>1999</v>
      </c>
      <c r="L420" s="155">
        <v>3.7</v>
      </c>
      <c r="M420">
        <f t="shared" si="20"/>
        <v>3.7</v>
      </c>
      <c r="N420" t="str">
        <f t="shared" si="21"/>
        <v/>
      </c>
    </row>
    <row r="421" spans="9:14" ht="16.2" x14ac:dyDescent="0.4">
      <c r="I421" s="155" t="s">
        <v>2000</v>
      </c>
      <c r="J421" s="155" t="s">
        <v>944</v>
      </c>
      <c r="K421" s="155" t="s">
        <v>2001</v>
      </c>
      <c r="L421" s="155">
        <v>3.16</v>
      </c>
      <c r="M421">
        <f t="shared" si="20"/>
        <v>3.16</v>
      </c>
      <c r="N421" t="str">
        <f t="shared" si="21"/>
        <v/>
      </c>
    </row>
    <row r="422" spans="9:14" ht="16.2" x14ac:dyDescent="0.4">
      <c r="I422" s="155" t="s">
        <v>2002</v>
      </c>
      <c r="J422" s="155" t="s">
        <v>2003</v>
      </c>
      <c r="K422" s="155" t="s">
        <v>2004</v>
      </c>
      <c r="L422" s="155">
        <v>2.76</v>
      </c>
      <c r="M422">
        <f t="shared" si="20"/>
        <v>2.76</v>
      </c>
      <c r="N422" t="str">
        <f t="shared" si="21"/>
        <v/>
      </c>
    </row>
    <row r="423" spans="9:14" ht="16.2" x14ac:dyDescent="0.4">
      <c r="I423" s="155" t="s">
        <v>2005</v>
      </c>
      <c r="J423" s="155" t="s">
        <v>1968</v>
      </c>
      <c r="K423" s="155" t="s">
        <v>483</v>
      </c>
      <c r="L423" s="155">
        <v>3.75</v>
      </c>
      <c r="M423">
        <f t="shared" si="20"/>
        <v>3.75</v>
      </c>
      <c r="N423" t="str">
        <f t="shared" si="21"/>
        <v/>
      </c>
    </row>
    <row r="424" spans="9:14" ht="16.2" x14ac:dyDescent="0.4">
      <c r="I424" s="155" t="s">
        <v>2006</v>
      </c>
      <c r="J424" s="155" t="s">
        <v>2007</v>
      </c>
      <c r="K424" s="155" t="s">
        <v>2008</v>
      </c>
      <c r="L424" s="155">
        <v>4.3099999999999996</v>
      </c>
      <c r="M424">
        <f t="shared" si="20"/>
        <v>4.3099999999999996</v>
      </c>
      <c r="N424" t="str">
        <f t="shared" si="21"/>
        <v>FRAGILES</v>
      </c>
    </row>
    <row r="425" spans="9:14" ht="16.2" x14ac:dyDescent="0.4">
      <c r="I425" s="155" t="s">
        <v>2009</v>
      </c>
      <c r="J425" s="155" t="s">
        <v>2010</v>
      </c>
      <c r="K425" s="155" t="s">
        <v>2011</v>
      </c>
      <c r="L425" s="155">
        <v>2.39</v>
      </c>
      <c r="M425">
        <f t="shared" si="20"/>
        <v>2.39</v>
      </c>
      <c r="N425" t="str">
        <f t="shared" si="21"/>
        <v/>
      </c>
    </row>
    <row r="426" spans="9:14" ht="16.2" x14ac:dyDescent="0.4">
      <c r="I426" s="155" t="s">
        <v>2012</v>
      </c>
      <c r="J426" s="155" t="s">
        <v>1512</v>
      </c>
      <c r="K426" s="155" t="s">
        <v>2013</v>
      </c>
      <c r="L426" s="155">
        <v>3.55</v>
      </c>
      <c r="M426">
        <f t="shared" si="20"/>
        <v>3.55</v>
      </c>
      <c r="N426" t="str">
        <f t="shared" si="21"/>
        <v/>
      </c>
    </row>
    <row r="427" spans="9:14" ht="16.2" x14ac:dyDescent="0.4">
      <c r="I427" s="155" t="s">
        <v>2014</v>
      </c>
      <c r="J427" s="155" t="s">
        <v>2015</v>
      </c>
      <c r="K427" s="155" t="s">
        <v>2016</v>
      </c>
      <c r="L427" s="155">
        <v>3.28</v>
      </c>
      <c r="M427">
        <f t="shared" si="20"/>
        <v>3.28</v>
      </c>
      <c r="N427" t="str">
        <f t="shared" si="21"/>
        <v/>
      </c>
    </row>
    <row r="428" spans="9:14" ht="16.2" x14ac:dyDescent="0.4">
      <c r="I428" s="155" t="s">
        <v>2017</v>
      </c>
      <c r="J428" s="155" t="s">
        <v>2018</v>
      </c>
      <c r="K428" s="155" t="s">
        <v>485</v>
      </c>
      <c r="L428" s="155">
        <v>4.07</v>
      </c>
      <c r="M428">
        <f t="shared" si="20"/>
        <v>4.07</v>
      </c>
      <c r="N428" t="str">
        <f t="shared" si="21"/>
        <v>FRAGILES</v>
      </c>
    </row>
    <row r="429" spans="9:14" ht="16.2" x14ac:dyDescent="0.4">
      <c r="I429" s="155" t="s">
        <v>2019</v>
      </c>
      <c r="J429" s="155" t="s">
        <v>2020</v>
      </c>
      <c r="K429" s="155" t="s">
        <v>2021</v>
      </c>
      <c r="L429" s="155">
        <v>4.17</v>
      </c>
      <c r="M429">
        <f t="shared" si="20"/>
        <v>4.17</v>
      </c>
      <c r="N429" t="str">
        <f t="shared" si="21"/>
        <v>FRAGILES</v>
      </c>
    </row>
    <row r="430" spans="9:14" ht="16.2" x14ac:dyDescent="0.4">
      <c r="I430" s="155" t="s">
        <v>2022</v>
      </c>
      <c r="J430" s="155" t="s">
        <v>2023</v>
      </c>
      <c r="K430" s="155" t="s">
        <v>2024</v>
      </c>
      <c r="L430" s="155">
        <v>3.86</v>
      </c>
      <c r="M430">
        <f t="shared" si="20"/>
        <v>3.86</v>
      </c>
      <c r="N430" t="str">
        <f t="shared" si="21"/>
        <v>FRAGILES</v>
      </c>
    </row>
    <row r="431" spans="9:14" ht="16.2" x14ac:dyDescent="0.4">
      <c r="I431" s="155" t="s">
        <v>2025</v>
      </c>
      <c r="J431" s="155" t="s">
        <v>2026</v>
      </c>
      <c r="K431" s="155" t="s">
        <v>487</v>
      </c>
      <c r="L431" s="155">
        <v>3.96</v>
      </c>
      <c r="M431">
        <f t="shared" si="20"/>
        <v>3.96</v>
      </c>
      <c r="N431" t="str">
        <f t="shared" si="21"/>
        <v>FRAGILES</v>
      </c>
    </row>
    <row r="432" spans="9:14" ht="16.2" x14ac:dyDescent="0.4">
      <c r="I432" s="155" t="s">
        <v>2027</v>
      </c>
      <c r="J432" s="155" t="s">
        <v>1071</v>
      </c>
      <c r="K432" s="155" t="s">
        <v>2028</v>
      </c>
      <c r="L432" s="155">
        <v>2.56</v>
      </c>
      <c r="M432">
        <f t="shared" si="20"/>
        <v>2.56</v>
      </c>
      <c r="N432" t="str">
        <f t="shared" si="21"/>
        <v/>
      </c>
    </row>
    <row r="433" spans="9:14" ht="16.2" x14ac:dyDescent="0.4">
      <c r="I433" s="155" t="s">
        <v>2029</v>
      </c>
      <c r="J433" s="155" t="s">
        <v>2030</v>
      </c>
      <c r="K433" s="155" t="s">
        <v>2031</v>
      </c>
      <c r="L433" s="155">
        <v>2.76</v>
      </c>
      <c r="M433">
        <f t="shared" si="20"/>
        <v>2.76</v>
      </c>
      <c r="N433" t="str">
        <f t="shared" si="21"/>
        <v/>
      </c>
    </row>
    <row r="434" spans="9:14" ht="16.2" x14ac:dyDescent="0.4">
      <c r="I434" s="155" t="s">
        <v>2032</v>
      </c>
      <c r="J434" s="155" t="s">
        <v>2033</v>
      </c>
      <c r="K434" s="155" t="s">
        <v>2034</v>
      </c>
      <c r="L434" s="155">
        <v>4.1399999999999997</v>
      </c>
      <c r="M434">
        <f t="shared" si="20"/>
        <v>4.1399999999999997</v>
      </c>
      <c r="N434" t="str">
        <f t="shared" si="21"/>
        <v>FRAGILES</v>
      </c>
    </row>
    <row r="435" spans="9:14" ht="16.2" x14ac:dyDescent="0.4">
      <c r="I435" s="155" t="s">
        <v>2035</v>
      </c>
      <c r="J435" s="155" t="s">
        <v>2036</v>
      </c>
      <c r="K435" s="155" t="s">
        <v>2037</v>
      </c>
      <c r="L435" s="155">
        <v>3.09</v>
      </c>
      <c r="M435">
        <f t="shared" si="20"/>
        <v>3.09</v>
      </c>
      <c r="N435" t="str">
        <f t="shared" si="21"/>
        <v/>
      </c>
    </row>
    <row r="436" spans="9:14" ht="16.2" x14ac:dyDescent="0.4">
      <c r="I436" s="155" t="s">
        <v>2038</v>
      </c>
      <c r="J436" s="155" t="s">
        <v>2039</v>
      </c>
      <c r="K436" s="155" t="s">
        <v>2040</v>
      </c>
      <c r="L436" s="155">
        <v>2.73</v>
      </c>
      <c r="M436">
        <f t="shared" si="20"/>
        <v>2.73</v>
      </c>
      <c r="N436" t="str">
        <f t="shared" si="21"/>
        <v/>
      </c>
    </row>
    <row r="437" spans="9:14" ht="16.2" x14ac:dyDescent="0.4">
      <c r="I437" s="155" t="s">
        <v>2041</v>
      </c>
      <c r="J437" s="155" t="s">
        <v>2042</v>
      </c>
      <c r="K437" s="155" t="s">
        <v>489</v>
      </c>
      <c r="L437" s="155">
        <v>3.2</v>
      </c>
      <c r="M437">
        <f t="shared" si="20"/>
        <v>3.2</v>
      </c>
      <c r="N437" t="str">
        <f t="shared" si="21"/>
        <v/>
      </c>
    </row>
    <row r="438" spans="9:14" ht="16.2" x14ac:dyDescent="0.4">
      <c r="I438" s="155" t="s">
        <v>2043</v>
      </c>
      <c r="J438" s="155" t="s">
        <v>2044</v>
      </c>
      <c r="K438" s="155" t="s">
        <v>2045</v>
      </c>
      <c r="L438" s="155">
        <v>3.18</v>
      </c>
      <c r="M438">
        <f t="shared" si="20"/>
        <v>3.18</v>
      </c>
      <c r="N438" t="str">
        <f t="shared" si="21"/>
        <v/>
      </c>
    </row>
    <row r="439" spans="9:14" ht="16.2" x14ac:dyDescent="0.4">
      <c r="I439" s="155" t="s">
        <v>2046</v>
      </c>
      <c r="J439" s="155" t="s">
        <v>2047</v>
      </c>
      <c r="K439" s="155" t="s">
        <v>2048</v>
      </c>
      <c r="L439" s="155">
        <v>3.64</v>
      </c>
      <c r="M439">
        <f t="shared" si="20"/>
        <v>3.64</v>
      </c>
      <c r="N439" t="str">
        <f t="shared" si="21"/>
        <v/>
      </c>
    </row>
    <row r="440" spans="9:14" ht="16.2" x14ac:dyDescent="0.4">
      <c r="I440" s="155" t="s">
        <v>2049</v>
      </c>
      <c r="J440" s="155" t="s">
        <v>2050</v>
      </c>
      <c r="K440" s="155" t="s">
        <v>2051</v>
      </c>
      <c r="L440" s="155">
        <v>2.79</v>
      </c>
      <c r="M440">
        <f t="shared" si="20"/>
        <v>2.79</v>
      </c>
      <c r="N440" t="str">
        <f t="shared" si="21"/>
        <v/>
      </c>
    </row>
    <row r="441" spans="9:14" ht="16.2" x14ac:dyDescent="0.4">
      <c r="I441" s="155" t="s">
        <v>2052</v>
      </c>
      <c r="J441" s="155" t="s">
        <v>2053</v>
      </c>
      <c r="K441" s="155" t="s">
        <v>2054</v>
      </c>
      <c r="L441" s="155">
        <v>3.18</v>
      </c>
      <c r="M441">
        <f t="shared" si="20"/>
        <v>3.18</v>
      </c>
      <c r="N441" t="str">
        <f t="shared" si="21"/>
        <v/>
      </c>
    </row>
    <row r="442" spans="9:14" ht="16.2" x14ac:dyDescent="0.4">
      <c r="I442" s="155" t="s">
        <v>2055</v>
      </c>
      <c r="J442" s="155" t="s">
        <v>2056</v>
      </c>
      <c r="K442" s="155" t="s">
        <v>2057</v>
      </c>
      <c r="L442" s="155">
        <v>2.54</v>
      </c>
      <c r="M442">
        <f t="shared" si="20"/>
        <v>2.54</v>
      </c>
      <c r="N442" t="str">
        <f t="shared" si="21"/>
        <v/>
      </c>
    </row>
    <row r="443" spans="9:14" ht="16.2" x14ac:dyDescent="0.4">
      <c r="I443" s="155" t="s">
        <v>2058</v>
      </c>
      <c r="J443" s="155" t="s">
        <v>1914</v>
      </c>
      <c r="K443" s="155" t="s">
        <v>2059</v>
      </c>
      <c r="L443" s="155">
        <v>2.87</v>
      </c>
      <c r="M443">
        <f t="shared" si="20"/>
        <v>2.87</v>
      </c>
      <c r="N443" t="str">
        <f t="shared" si="21"/>
        <v/>
      </c>
    </row>
    <row r="444" spans="9:14" ht="16.2" x14ac:dyDescent="0.4">
      <c r="I444" s="155" t="s">
        <v>2060</v>
      </c>
      <c r="J444" s="155" t="s">
        <v>2061</v>
      </c>
      <c r="K444" s="155" t="s">
        <v>2062</v>
      </c>
      <c r="L444" s="155">
        <v>3.64</v>
      </c>
      <c r="M444">
        <f t="shared" si="20"/>
        <v>3.64</v>
      </c>
      <c r="N444" t="str">
        <f t="shared" si="21"/>
        <v/>
      </c>
    </row>
    <row r="445" spans="9:14" ht="16.2" x14ac:dyDescent="0.4">
      <c r="I445" s="155" t="s">
        <v>2063</v>
      </c>
      <c r="J445" s="155" t="s">
        <v>2064</v>
      </c>
      <c r="K445" s="155" t="s">
        <v>2065</v>
      </c>
      <c r="L445" s="155">
        <v>2.8</v>
      </c>
      <c r="M445">
        <f t="shared" si="20"/>
        <v>2.8</v>
      </c>
      <c r="N445" t="str">
        <f t="shared" si="21"/>
        <v/>
      </c>
    </row>
    <row r="446" spans="9:14" ht="16.2" x14ac:dyDescent="0.4">
      <c r="I446" s="155" t="s">
        <v>2066</v>
      </c>
      <c r="J446" s="155" t="s">
        <v>2067</v>
      </c>
      <c r="K446" s="155" t="s">
        <v>2068</v>
      </c>
      <c r="L446" s="155">
        <v>3.57</v>
      </c>
      <c r="M446">
        <f t="shared" si="20"/>
        <v>3.57</v>
      </c>
      <c r="N446" t="str">
        <f t="shared" si="21"/>
        <v/>
      </c>
    </row>
    <row r="447" spans="9:14" ht="16.2" x14ac:dyDescent="0.4">
      <c r="I447" s="155" t="s">
        <v>2069</v>
      </c>
      <c r="J447" s="155" t="s">
        <v>2070</v>
      </c>
      <c r="K447" s="155" t="s">
        <v>2071</v>
      </c>
      <c r="L447" s="155">
        <v>3.45</v>
      </c>
      <c r="M447">
        <f t="shared" si="20"/>
        <v>3.45</v>
      </c>
      <c r="N447" t="str">
        <f t="shared" si="21"/>
        <v/>
      </c>
    </row>
    <row r="448" spans="9:14" ht="16.2" x14ac:dyDescent="0.4">
      <c r="I448" s="155" t="s">
        <v>2072</v>
      </c>
      <c r="J448" s="155" t="s">
        <v>2073</v>
      </c>
      <c r="K448" s="155" t="s">
        <v>2074</v>
      </c>
      <c r="L448" s="155">
        <v>3.41</v>
      </c>
      <c r="M448">
        <f t="shared" si="20"/>
        <v>3.41</v>
      </c>
      <c r="N448" t="str">
        <f t="shared" si="21"/>
        <v/>
      </c>
    </row>
    <row r="449" spans="9:14" ht="16.2" x14ac:dyDescent="0.4">
      <c r="I449" s="155" t="s">
        <v>2075</v>
      </c>
      <c r="J449" s="155" t="s">
        <v>2076</v>
      </c>
      <c r="K449" s="155" t="s">
        <v>2077</v>
      </c>
      <c r="L449" s="155">
        <v>2.1</v>
      </c>
      <c r="M449">
        <f t="shared" si="20"/>
        <v>2.1</v>
      </c>
      <c r="N449" t="str">
        <f t="shared" si="21"/>
        <v/>
      </c>
    </row>
    <row r="450" spans="9:14" ht="16.2" x14ac:dyDescent="0.4">
      <c r="I450" s="155" t="s">
        <v>2078</v>
      </c>
      <c r="J450" s="155" t="s">
        <v>2079</v>
      </c>
      <c r="K450" s="155" t="s">
        <v>2080</v>
      </c>
      <c r="L450" s="155">
        <v>3.62</v>
      </c>
      <c r="M450">
        <f t="shared" si="20"/>
        <v>3.62</v>
      </c>
      <c r="N450" t="str">
        <f t="shared" si="21"/>
        <v/>
      </c>
    </row>
    <row r="451" spans="9:14" ht="16.2" x14ac:dyDescent="0.4">
      <c r="I451" s="155" t="s">
        <v>2081</v>
      </c>
      <c r="J451" s="155" t="s">
        <v>2082</v>
      </c>
      <c r="K451" s="155" t="s">
        <v>2083</v>
      </c>
      <c r="L451" s="155">
        <v>3.18</v>
      </c>
      <c r="M451">
        <f t="shared" si="20"/>
        <v>3.18</v>
      </c>
      <c r="N451" t="str">
        <f t="shared" si="21"/>
        <v/>
      </c>
    </row>
    <row r="452" spans="9:14" ht="16.2" x14ac:dyDescent="0.4">
      <c r="I452" s="155" t="s">
        <v>2084</v>
      </c>
      <c r="J452" s="155" t="s">
        <v>2085</v>
      </c>
      <c r="K452" s="155" t="s">
        <v>491</v>
      </c>
      <c r="L452" s="155">
        <v>3.29</v>
      </c>
      <c r="M452">
        <f t="shared" ref="M452:M515" si="22">L452+0</f>
        <v>3.29</v>
      </c>
      <c r="N452" t="str">
        <f t="shared" ref="N452:N515" si="23">IF(M452&gt;$M$1,"FRAGILES","")</f>
        <v/>
      </c>
    </row>
    <row r="453" spans="9:14" ht="16.2" x14ac:dyDescent="0.4">
      <c r="I453" s="155" t="s">
        <v>2086</v>
      </c>
      <c r="J453" s="155" t="s">
        <v>2087</v>
      </c>
      <c r="K453" s="155" t="s">
        <v>2088</v>
      </c>
      <c r="L453" s="155">
        <v>3.7</v>
      </c>
      <c r="M453">
        <f t="shared" si="22"/>
        <v>3.7</v>
      </c>
      <c r="N453" t="str">
        <f t="shared" si="23"/>
        <v/>
      </c>
    </row>
    <row r="454" spans="9:14" ht="16.2" x14ac:dyDescent="0.4">
      <c r="I454" s="155" t="s">
        <v>2089</v>
      </c>
      <c r="J454" s="155" t="s">
        <v>2090</v>
      </c>
      <c r="K454" s="155" t="s">
        <v>2091</v>
      </c>
      <c r="L454" s="155">
        <v>4.07</v>
      </c>
      <c r="M454">
        <f t="shared" si="22"/>
        <v>4.07</v>
      </c>
      <c r="N454" t="str">
        <f t="shared" si="23"/>
        <v>FRAGILES</v>
      </c>
    </row>
    <row r="455" spans="9:14" ht="16.2" x14ac:dyDescent="0.4">
      <c r="I455" s="155" t="s">
        <v>2092</v>
      </c>
      <c r="J455" s="155" t="s">
        <v>2093</v>
      </c>
      <c r="K455" s="155" t="s">
        <v>2094</v>
      </c>
      <c r="L455" s="155">
        <v>3.95</v>
      </c>
      <c r="M455">
        <f t="shared" si="22"/>
        <v>3.95</v>
      </c>
      <c r="N455" t="str">
        <f t="shared" si="23"/>
        <v>FRAGILES</v>
      </c>
    </row>
    <row r="456" spans="9:14" ht="16.2" x14ac:dyDescent="0.4">
      <c r="I456" s="155" t="s">
        <v>2095</v>
      </c>
      <c r="J456" s="155" t="s">
        <v>2096</v>
      </c>
      <c r="K456" s="155" t="s">
        <v>2097</v>
      </c>
      <c r="L456" s="155">
        <v>2.52</v>
      </c>
      <c r="M456">
        <f t="shared" si="22"/>
        <v>2.52</v>
      </c>
      <c r="N456" t="str">
        <f t="shared" si="23"/>
        <v/>
      </c>
    </row>
    <row r="457" spans="9:14" ht="16.2" x14ac:dyDescent="0.4">
      <c r="I457" s="155" t="s">
        <v>2098</v>
      </c>
      <c r="J457" s="155" t="s">
        <v>2099</v>
      </c>
      <c r="K457" s="155" t="s">
        <v>2100</v>
      </c>
      <c r="L457" s="155">
        <v>3.02</v>
      </c>
      <c r="M457">
        <f t="shared" si="22"/>
        <v>3.02</v>
      </c>
      <c r="N457" t="str">
        <f t="shared" si="23"/>
        <v/>
      </c>
    </row>
    <row r="458" spans="9:14" ht="16.2" x14ac:dyDescent="0.4">
      <c r="I458" s="155" t="s">
        <v>2101</v>
      </c>
      <c r="J458" s="155" t="s">
        <v>2102</v>
      </c>
      <c r="K458" s="155" t="s">
        <v>2103</v>
      </c>
      <c r="L458" s="155">
        <v>2.62</v>
      </c>
      <c r="M458">
        <f t="shared" si="22"/>
        <v>2.62</v>
      </c>
      <c r="N458" t="str">
        <f t="shared" si="23"/>
        <v/>
      </c>
    </row>
    <row r="459" spans="9:14" ht="16.2" x14ac:dyDescent="0.4">
      <c r="I459" s="155" t="s">
        <v>2104</v>
      </c>
      <c r="J459" s="155" t="s">
        <v>2105</v>
      </c>
      <c r="K459" s="155" t="s">
        <v>493</v>
      </c>
      <c r="L459" s="155">
        <v>3.86</v>
      </c>
      <c r="M459">
        <f t="shared" si="22"/>
        <v>3.86</v>
      </c>
      <c r="N459" t="str">
        <f t="shared" si="23"/>
        <v>FRAGILES</v>
      </c>
    </row>
    <row r="460" spans="9:14" ht="16.2" x14ac:dyDescent="0.4">
      <c r="I460" s="155" t="s">
        <v>2106</v>
      </c>
      <c r="J460" s="155" t="s">
        <v>2107</v>
      </c>
      <c r="K460" s="155" t="s">
        <v>2108</v>
      </c>
      <c r="L460" s="155">
        <v>3.2</v>
      </c>
      <c r="M460">
        <f t="shared" si="22"/>
        <v>3.2</v>
      </c>
      <c r="N460" t="str">
        <f t="shared" si="23"/>
        <v/>
      </c>
    </row>
    <row r="461" spans="9:14" ht="16.2" x14ac:dyDescent="0.4">
      <c r="I461" s="155" t="s">
        <v>2109</v>
      </c>
      <c r="J461" s="155" t="s">
        <v>2110</v>
      </c>
      <c r="K461" s="155" t="s">
        <v>495</v>
      </c>
      <c r="L461" s="155">
        <v>2.93</v>
      </c>
      <c r="M461">
        <f t="shared" si="22"/>
        <v>2.93</v>
      </c>
      <c r="N461" t="str">
        <f t="shared" si="23"/>
        <v/>
      </c>
    </row>
    <row r="462" spans="9:14" ht="16.2" x14ac:dyDescent="0.4">
      <c r="I462" s="155" t="s">
        <v>2111</v>
      </c>
      <c r="J462" s="155" t="s">
        <v>2112</v>
      </c>
      <c r="K462" s="155" t="s">
        <v>2113</v>
      </c>
      <c r="L462" s="155">
        <v>3.3</v>
      </c>
      <c r="M462">
        <f t="shared" si="22"/>
        <v>3.3</v>
      </c>
      <c r="N462" t="str">
        <f t="shared" si="23"/>
        <v/>
      </c>
    </row>
    <row r="463" spans="9:14" ht="16.2" x14ac:dyDescent="0.4">
      <c r="I463" s="155" t="s">
        <v>2114</v>
      </c>
      <c r="J463" s="155" t="s">
        <v>2115</v>
      </c>
      <c r="K463" s="155" t="s">
        <v>497</v>
      </c>
      <c r="L463" s="155">
        <v>3.89</v>
      </c>
      <c r="M463">
        <f t="shared" si="22"/>
        <v>3.89</v>
      </c>
      <c r="N463" t="str">
        <f t="shared" si="23"/>
        <v>FRAGILES</v>
      </c>
    </row>
    <row r="464" spans="9:14" ht="16.2" x14ac:dyDescent="0.4">
      <c r="I464" s="155" t="s">
        <v>2116</v>
      </c>
      <c r="J464" s="155" t="s">
        <v>2117</v>
      </c>
      <c r="K464" s="155" t="s">
        <v>2118</v>
      </c>
      <c r="L464" s="155">
        <v>3.25</v>
      </c>
      <c r="M464">
        <f t="shared" si="22"/>
        <v>3.25</v>
      </c>
      <c r="N464" t="str">
        <f t="shared" si="23"/>
        <v/>
      </c>
    </row>
    <row r="465" spans="9:14" ht="16.2" x14ac:dyDescent="0.4">
      <c r="I465" s="155" t="s">
        <v>2119</v>
      </c>
      <c r="J465" s="155" t="s">
        <v>2120</v>
      </c>
      <c r="K465" s="155" t="s">
        <v>2121</v>
      </c>
      <c r="L465" s="155">
        <v>3.72</v>
      </c>
      <c r="M465">
        <f t="shared" si="22"/>
        <v>3.72</v>
      </c>
      <c r="N465" t="str">
        <f t="shared" si="23"/>
        <v/>
      </c>
    </row>
    <row r="466" spans="9:14" ht="16.2" x14ac:dyDescent="0.4">
      <c r="I466" s="155" t="s">
        <v>2122</v>
      </c>
      <c r="J466" s="155" t="s">
        <v>2123</v>
      </c>
      <c r="K466" s="155" t="s">
        <v>499</v>
      </c>
      <c r="L466" s="155">
        <v>2.77</v>
      </c>
      <c r="M466">
        <f t="shared" si="22"/>
        <v>2.77</v>
      </c>
      <c r="N466" t="str">
        <f t="shared" si="23"/>
        <v/>
      </c>
    </row>
    <row r="467" spans="9:14" ht="16.2" x14ac:dyDescent="0.4">
      <c r="I467" s="155" t="s">
        <v>2124</v>
      </c>
      <c r="J467" s="155" t="s">
        <v>2125</v>
      </c>
      <c r="K467" s="155" t="s">
        <v>501</v>
      </c>
      <c r="L467" s="155">
        <v>3.02</v>
      </c>
      <c r="M467">
        <f t="shared" si="22"/>
        <v>3.02</v>
      </c>
      <c r="N467" t="str">
        <f t="shared" si="23"/>
        <v/>
      </c>
    </row>
    <row r="468" spans="9:14" ht="16.2" x14ac:dyDescent="0.4">
      <c r="I468" s="155" t="s">
        <v>2126</v>
      </c>
      <c r="J468" s="155" t="s">
        <v>1000</v>
      </c>
      <c r="K468" s="155" t="s">
        <v>503</v>
      </c>
      <c r="L468" s="155">
        <v>3.24</v>
      </c>
      <c r="M468">
        <f t="shared" si="22"/>
        <v>3.24</v>
      </c>
      <c r="N468" t="str">
        <f t="shared" si="23"/>
        <v/>
      </c>
    </row>
    <row r="469" spans="9:14" ht="16.2" x14ac:dyDescent="0.4">
      <c r="I469" s="155" t="s">
        <v>2127</v>
      </c>
      <c r="J469" s="155" t="s">
        <v>2128</v>
      </c>
      <c r="K469" s="155" t="s">
        <v>2129</v>
      </c>
      <c r="L469" s="155">
        <v>2.35</v>
      </c>
      <c r="M469">
        <f t="shared" si="22"/>
        <v>2.35</v>
      </c>
      <c r="N469" t="str">
        <f t="shared" si="23"/>
        <v/>
      </c>
    </row>
    <row r="470" spans="9:14" ht="16.2" x14ac:dyDescent="0.4">
      <c r="I470" s="155" t="s">
        <v>2130</v>
      </c>
      <c r="J470" s="155" t="s">
        <v>2131</v>
      </c>
      <c r="K470" s="155" t="s">
        <v>2132</v>
      </c>
      <c r="L470" s="155">
        <v>3.7</v>
      </c>
      <c r="M470">
        <f t="shared" si="22"/>
        <v>3.7</v>
      </c>
      <c r="N470" t="str">
        <f t="shared" si="23"/>
        <v/>
      </c>
    </row>
    <row r="471" spans="9:14" ht="16.2" x14ac:dyDescent="0.4">
      <c r="I471" s="155" t="s">
        <v>2133</v>
      </c>
      <c r="J471" s="155" t="s">
        <v>2134</v>
      </c>
      <c r="K471" s="155" t="s">
        <v>505</v>
      </c>
      <c r="L471" s="155">
        <v>2.64</v>
      </c>
      <c r="M471">
        <f t="shared" si="22"/>
        <v>2.64</v>
      </c>
      <c r="N471" t="str">
        <f t="shared" si="23"/>
        <v/>
      </c>
    </row>
    <row r="472" spans="9:14" ht="16.2" x14ac:dyDescent="0.4">
      <c r="I472" s="155" t="s">
        <v>2135</v>
      </c>
      <c r="J472" s="155" t="s">
        <v>2136</v>
      </c>
      <c r="K472" s="155" t="s">
        <v>2137</v>
      </c>
      <c r="L472" s="155">
        <v>3.41</v>
      </c>
      <c r="M472">
        <f t="shared" si="22"/>
        <v>3.41</v>
      </c>
      <c r="N472" t="str">
        <f t="shared" si="23"/>
        <v/>
      </c>
    </row>
    <row r="473" spans="9:14" ht="16.2" x14ac:dyDescent="0.4">
      <c r="I473" s="155" t="s">
        <v>2138</v>
      </c>
      <c r="J473" s="155" t="s">
        <v>2139</v>
      </c>
      <c r="K473" s="155" t="s">
        <v>2140</v>
      </c>
      <c r="L473" s="155">
        <v>4.13</v>
      </c>
      <c r="M473">
        <f t="shared" si="22"/>
        <v>4.13</v>
      </c>
      <c r="N473" t="str">
        <f t="shared" si="23"/>
        <v>FRAGILES</v>
      </c>
    </row>
    <row r="474" spans="9:14" ht="16.2" x14ac:dyDescent="0.4">
      <c r="I474" s="155" t="s">
        <v>2141</v>
      </c>
      <c r="J474" s="155" t="s">
        <v>2142</v>
      </c>
      <c r="K474" s="155" t="s">
        <v>2143</v>
      </c>
      <c r="L474" s="155">
        <v>3.6</v>
      </c>
      <c r="M474">
        <f t="shared" si="22"/>
        <v>3.6</v>
      </c>
      <c r="N474" t="str">
        <f t="shared" si="23"/>
        <v/>
      </c>
    </row>
    <row r="475" spans="9:14" ht="16.2" x14ac:dyDescent="0.4">
      <c r="I475" s="155" t="s">
        <v>2144</v>
      </c>
      <c r="J475" s="155" t="s">
        <v>2145</v>
      </c>
      <c r="K475" s="155" t="s">
        <v>2146</v>
      </c>
      <c r="L475" s="155">
        <v>2.76</v>
      </c>
      <c r="M475">
        <f t="shared" si="22"/>
        <v>2.76</v>
      </c>
      <c r="N475" t="str">
        <f t="shared" si="23"/>
        <v/>
      </c>
    </row>
    <row r="476" spans="9:14" ht="16.2" x14ac:dyDescent="0.4">
      <c r="I476" s="155" t="s">
        <v>2147</v>
      </c>
      <c r="J476" s="155" t="s">
        <v>2148</v>
      </c>
      <c r="K476" s="155" t="s">
        <v>2149</v>
      </c>
      <c r="L476" s="155">
        <v>3.87</v>
      </c>
      <c r="M476">
        <f t="shared" si="22"/>
        <v>3.87</v>
      </c>
      <c r="N476" t="str">
        <f t="shared" si="23"/>
        <v>FRAGILES</v>
      </c>
    </row>
    <row r="477" spans="9:14" ht="16.2" x14ac:dyDescent="0.4">
      <c r="I477" s="155" t="s">
        <v>2150</v>
      </c>
      <c r="J477" s="155" t="s">
        <v>2151</v>
      </c>
      <c r="K477" s="155" t="s">
        <v>2152</v>
      </c>
      <c r="L477" s="155">
        <v>3.06</v>
      </c>
      <c r="M477">
        <f t="shared" si="22"/>
        <v>3.06</v>
      </c>
      <c r="N477" t="str">
        <f t="shared" si="23"/>
        <v/>
      </c>
    </row>
    <row r="478" spans="9:14" ht="16.2" x14ac:dyDescent="0.4">
      <c r="I478" s="155" t="s">
        <v>2153</v>
      </c>
      <c r="J478" s="155" t="s">
        <v>2154</v>
      </c>
      <c r="K478" s="155" t="s">
        <v>2155</v>
      </c>
      <c r="L478" s="155">
        <v>3.26</v>
      </c>
      <c r="M478">
        <f t="shared" si="22"/>
        <v>3.26</v>
      </c>
      <c r="N478" t="str">
        <f t="shared" si="23"/>
        <v/>
      </c>
    </row>
    <row r="479" spans="9:14" ht="16.2" x14ac:dyDescent="0.4">
      <c r="I479" s="155" t="s">
        <v>2156</v>
      </c>
      <c r="J479" s="155" t="s">
        <v>2157</v>
      </c>
      <c r="K479" s="155" t="s">
        <v>381</v>
      </c>
      <c r="L479" s="155">
        <v>2.98</v>
      </c>
      <c r="M479">
        <f t="shared" si="22"/>
        <v>2.98</v>
      </c>
      <c r="N479" t="str">
        <f t="shared" si="23"/>
        <v/>
      </c>
    </row>
    <row r="480" spans="9:14" ht="16.2" x14ac:dyDescent="0.4">
      <c r="I480" s="155" t="s">
        <v>2158</v>
      </c>
      <c r="J480" s="155" t="s">
        <v>1667</v>
      </c>
      <c r="K480" s="155" t="s">
        <v>387</v>
      </c>
      <c r="L480" s="155">
        <v>4.18</v>
      </c>
      <c r="M480">
        <f t="shared" si="22"/>
        <v>4.18</v>
      </c>
      <c r="N480" t="str">
        <f t="shared" si="23"/>
        <v>FRAGILES</v>
      </c>
    </row>
    <row r="481" spans="9:14" ht="16.2" x14ac:dyDescent="0.4">
      <c r="I481" s="155" t="s">
        <v>2159</v>
      </c>
      <c r="J481" s="155" t="s">
        <v>2160</v>
      </c>
      <c r="K481" s="155" t="s">
        <v>2161</v>
      </c>
      <c r="L481" s="155">
        <v>2.95</v>
      </c>
      <c r="M481">
        <f t="shared" si="22"/>
        <v>2.95</v>
      </c>
      <c r="N481" t="str">
        <f t="shared" si="23"/>
        <v/>
      </c>
    </row>
    <row r="482" spans="9:14" ht="16.2" x14ac:dyDescent="0.4">
      <c r="I482" s="155" t="s">
        <v>2162</v>
      </c>
      <c r="J482" s="155" t="s">
        <v>2163</v>
      </c>
      <c r="K482" s="155" t="s">
        <v>2164</v>
      </c>
      <c r="L482" s="155">
        <v>2.54</v>
      </c>
      <c r="M482">
        <f t="shared" si="22"/>
        <v>2.54</v>
      </c>
      <c r="N482" t="str">
        <f t="shared" si="23"/>
        <v/>
      </c>
    </row>
    <row r="483" spans="9:14" ht="16.2" x14ac:dyDescent="0.4">
      <c r="I483" s="155" t="s">
        <v>2165</v>
      </c>
      <c r="J483" s="155" t="s">
        <v>2166</v>
      </c>
      <c r="K483" s="155" t="s">
        <v>2167</v>
      </c>
      <c r="L483" s="155">
        <v>3.85</v>
      </c>
      <c r="M483">
        <f t="shared" si="22"/>
        <v>3.85</v>
      </c>
      <c r="N483" t="str">
        <f t="shared" si="23"/>
        <v>FRAGILES</v>
      </c>
    </row>
    <row r="484" spans="9:14" ht="16.2" x14ac:dyDescent="0.4">
      <c r="I484" s="155" t="s">
        <v>2168</v>
      </c>
      <c r="J484" s="155" t="s">
        <v>2169</v>
      </c>
      <c r="K484" s="155" t="s">
        <v>405</v>
      </c>
      <c r="L484" s="155">
        <v>4.13</v>
      </c>
      <c r="M484">
        <f t="shared" si="22"/>
        <v>4.13</v>
      </c>
      <c r="N484" t="str">
        <f t="shared" si="23"/>
        <v>FRAGILES</v>
      </c>
    </row>
    <row r="485" spans="9:14" ht="16.2" x14ac:dyDescent="0.4">
      <c r="I485" s="155" t="s">
        <v>2168</v>
      </c>
      <c r="J485" s="155" t="s">
        <v>2170</v>
      </c>
      <c r="K485" s="155" t="s">
        <v>2171</v>
      </c>
      <c r="L485" s="155">
        <v>3.08</v>
      </c>
      <c r="M485">
        <f t="shared" si="22"/>
        <v>3.08</v>
      </c>
      <c r="N485" t="str">
        <f t="shared" si="23"/>
        <v/>
      </c>
    </row>
    <row r="486" spans="9:14" ht="16.2" x14ac:dyDescent="0.4">
      <c r="I486" s="155" t="s">
        <v>2172</v>
      </c>
      <c r="J486" s="155" t="s">
        <v>2173</v>
      </c>
      <c r="K486" s="155" t="s">
        <v>2174</v>
      </c>
      <c r="L486" s="155">
        <v>3.58</v>
      </c>
      <c r="M486">
        <f t="shared" si="22"/>
        <v>3.58</v>
      </c>
      <c r="N486" t="str">
        <f t="shared" si="23"/>
        <v/>
      </c>
    </row>
    <row r="487" spans="9:14" ht="16.2" x14ac:dyDescent="0.4">
      <c r="I487" s="155" t="s">
        <v>2175</v>
      </c>
      <c r="J487" s="155" t="s">
        <v>2176</v>
      </c>
      <c r="K487" s="155" t="s">
        <v>2177</v>
      </c>
      <c r="L487" s="155">
        <v>2.86</v>
      </c>
      <c r="M487">
        <f t="shared" si="22"/>
        <v>2.86</v>
      </c>
      <c r="N487" t="str">
        <f t="shared" si="23"/>
        <v/>
      </c>
    </row>
    <row r="488" spans="9:14" ht="16.2" x14ac:dyDescent="0.4">
      <c r="I488" s="155" t="s">
        <v>2178</v>
      </c>
      <c r="J488" s="155" t="s">
        <v>2179</v>
      </c>
      <c r="K488" s="155" t="s">
        <v>2180</v>
      </c>
      <c r="L488" s="155">
        <v>3.11</v>
      </c>
      <c r="M488">
        <f t="shared" si="22"/>
        <v>3.11</v>
      </c>
      <c r="N488" t="str">
        <f t="shared" si="23"/>
        <v/>
      </c>
    </row>
    <row r="489" spans="9:14" ht="16.2" x14ac:dyDescent="0.4">
      <c r="I489" s="155" t="s">
        <v>2181</v>
      </c>
      <c r="J489" s="155" t="s">
        <v>2182</v>
      </c>
      <c r="K489" s="155" t="s">
        <v>443</v>
      </c>
      <c r="L489" s="155">
        <v>2.89</v>
      </c>
      <c r="M489">
        <f t="shared" si="22"/>
        <v>2.89</v>
      </c>
      <c r="N489" t="str">
        <f t="shared" si="23"/>
        <v/>
      </c>
    </row>
    <row r="490" spans="9:14" ht="16.2" x14ac:dyDescent="0.4">
      <c r="I490" s="155" t="s">
        <v>2183</v>
      </c>
      <c r="J490" s="155" t="s">
        <v>2173</v>
      </c>
      <c r="K490" s="155" t="s">
        <v>2184</v>
      </c>
      <c r="L490" s="155">
        <v>3.75</v>
      </c>
      <c r="M490">
        <f t="shared" si="22"/>
        <v>3.75</v>
      </c>
      <c r="N490" t="str">
        <f t="shared" si="23"/>
        <v/>
      </c>
    </row>
    <row r="491" spans="9:14" ht="16.2" x14ac:dyDescent="0.4">
      <c r="I491" s="155" t="s">
        <v>2185</v>
      </c>
      <c r="J491" s="155" t="s">
        <v>2186</v>
      </c>
      <c r="K491" s="155" t="s">
        <v>456</v>
      </c>
      <c r="L491" s="155">
        <v>2.19</v>
      </c>
      <c r="M491">
        <f t="shared" si="22"/>
        <v>2.19</v>
      </c>
      <c r="N491" t="str">
        <f t="shared" si="23"/>
        <v/>
      </c>
    </row>
    <row r="492" spans="9:14" ht="16.2" x14ac:dyDescent="0.4">
      <c r="I492" s="155" t="s">
        <v>2187</v>
      </c>
      <c r="J492" s="155" t="s">
        <v>2188</v>
      </c>
      <c r="K492" s="155" t="s">
        <v>2189</v>
      </c>
      <c r="L492" s="155">
        <v>3.23</v>
      </c>
      <c r="M492">
        <f t="shared" si="22"/>
        <v>3.23</v>
      </c>
      <c r="N492" t="str">
        <f t="shared" si="23"/>
        <v/>
      </c>
    </row>
    <row r="493" spans="9:14" ht="16.2" x14ac:dyDescent="0.4">
      <c r="I493" s="155" t="s">
        <v>2190</v>
      </c>
      <c r="J493" s="155" t="s">
        <v>2191</v>
      </c>
      <c r="K493" s="155" t="s">
        <v>2192</v>
      </c>
      <c r="L493" s="155">
        <v>2.92</v>
      </c>
      <c r="M493">
        <f t="shared" si="22"/>
        <v>2.92</v>
      </c>
      <c r="N493" t="str">
        <f t="shared" si="23"/>
        <v/>
      </c>
    </row>
    <row r="494" spans="9:14" ht="16.2" x14ac:dyDescent="0.4">
      <c r="I494" s="155" t="s">
        <v>2193</v>
      </c>
      <c r="J494" s="155" t="s">
        <v>2194</v>
      </c>
      <c r="K494" s="155" t="s">
        <v>2195</v>
      </c>
      <c r="L494" s="155">
        <v>2.44</v>
      </c>
      <c r="M494">
        <f t="shared" si="22"/>
        <v>2.44</v>
      </c>
      <c r="N494" t="str">
        <f t="shared" si="23"/>
        <v/>
      </c>
    </row>
    <row r="495" spans="9:14" ht="16.2" x14ac:dyDescent="0.4">
      <c r="I495" s="155" t="s">
        <v>2196</v>
      </c>
      <c r="J495" s="155" t="s">
        <v>2151</v>
      </c>
      <c r="K495" s="155" t="s">
        <v>2197</v>
      </c>
      <c r="L495" s="155">
        <v>3.91</v>
      </c>
      <c r="M495">
        <f t="shared" si="22"/>
        <v>3.91</v>
      </c>
      <c r="N495" t="str">
        <f t="shared" si="23"/>
        <v>FRAGILES</v>
      </c>
    </row>
    <row r="496" spans="9:14" ht="16.2" x14ac:dyDescent="0.4">
      <c r="I496" s="155" t="s">
        <v>2198</v>
      </c>
      <c r="J496" s="155" t="s">
        <v>2199</v>
      </c>
      <c r="K496" s="155" t="s">
        <v>2200</v>
      </c>
      <c r="L496" s="155">
        <v>3.17</v>
      </c>
      <c r="M496">
        <f t="shared" si="22"/>
        <v>3.17</v>
      </c>
      <c r="N496" t="str">
        <f t="shared" si="23"/>
        <v/>
      </c>
    </row>
    <row r="497" spans="9:14" ht="16.2" x14ac:dyDescent="0.4">
      <c r="I497" s="155" t="s">
        <v>2201</v>
      </c>
      <c r="J497" s="155" t="s">
        <v>2202</v>
      </c>
      <c r="K497" s="155" t="s">
        <v>2203</v>
      </c>
      <c r="L497" s="155">
        <v>3.18</v>
      </c>
      <c r="M497">
        <f t="shared" si="22"/>
        <v>3.18</v>
      </c>
      <c r="N497" t="str">
        <f t="shared" si="23"/>
        <v/>
      </c>
    </row>
    <row r="498" spans="9:14" ht="16.2" x14ac:dyDescent="0.4">
      <c r="I498" s="155" t="s">
        <v>2204</v>
      </c>
      <c r="J498" s="155" t="s">
        <v>2205</v>
      </c>
      <c r="K498" s="155" t="s">
        <v>2206</v>
      </c>
      <c r="L498" s="155">
        <v>2.77</v>
      </c>
      <c r="M498">
        <f t="shared" si="22"/>
        <v>2.77</v>
      </c>
      <c r="N498" t="str">
        <f t="shared" si="23"/>
        <v/>
      </c>
    </row>
    <row r="499" spans="9:14" ht="16.2" x14ac:dyDescent="0.4">
      <c r="I499" s="155" t="s">
        <v>2207</v>
      </c>
      <c r="J499" s="155" t="s">
        <v>2208</v>
      </c>
      <c r="K499" s="155" t="s">
        <v>585</v>
      </c>
      <c r="L499" s="155">
        <v>3.22</v>
      </c>
      <c r="M499">
        <f t="shared" si="22"/>
        <v>3.22</v>
      </c>
      <c r="N499" t="str">
        <f t="shared" si="23"/>
        <v/>
      </c>
    </row>
    <row r="500" spans="9:14" ht="16.2" x14ac:dyDescent="0.4">
      <c r="I500" s="155" t="s">
        <v>2209</v>
      </c>
      <c r="J500" s="155" t="s">
        <v>2210</v>
      </c>
      <c r="K500" s="155" t="s">
        <v>2211</v>
      </c>
      <c r="L500" s="155">
        <v>3.68</v>
      </c>
      <c r="M500">
        <f t="shared" si="22"/>
        <v>3.68</v>
      </c>
      <c r="N500" t="str">
        <f t="shared" si="23"/>
        <v/>
      </c>
    </row>
    <row r="501" spans="9:14" ht="16.2" x14ac:dyDescent="0.4">
      <c r="I501" s="155" t="s">
        <v>2212</v>
      </c>
      <c r="J501" s="155" t="s">
        <v>2213</v>
      </c>
      <c r="K501" s="155" t="s">
        <v>2214</v>
      </c>
      <c r="L501" s="155">
        <v>3.28</v>
      </c>
      <c r="M501">
        <f t="shared" si="22"/>
        <v>3.28</v>
      </c>
      <c r="N501" t="str">
        <f t="shared" si="23"/>
        <v/>
      </c>
    </row>
    <row r="502" spans="9:14" ht="16.2" x14ac:dyDescent="0.4">
      <c r="I502" s="155" t="s">
        <v>2215</v>
      </c>
      <c r="J502" s="155" t="s">
        <v>2216</v>
      </c>
      <c r="K502" s="155" t="s">
        <v>2217</v>
      </c>
      <c r="L502" s="155">
        <v>3.38</v>
      </c>
      <c r="M502">
        <f t="shared" si="22"/>
        <v>3.38</v>
      </c>
      <c r="N502" t="str">
        <f t="shared" si="23"/>
        <v/>
      </c>
    </row>
    <row r="503" spans="9:14" ht="16.2" x14ac:dyDescent="0.4">
      <c r="I503" s="155" t="s">
        <v>2218</v>
      </c>
      <c r="J503" s="155" t="s">
        <v>2219</v>
      </c>
      <c r="K503" s="155" t="s">
        <v>2220</v>
      </c>
      <c r="L503" s="155">
        <v>4.18</v>
      </c>
      <c r="M503">
        <f t="shared" si="22"/>
        <v>4.18</v>
      </c>
      <c r="N503" t="str">
        <f t="shared" si="23"/>
        <v>FRAGILES</v>
      </c>
    </row>
    <row r="504" spans="9:14" ht="16.2" x14ac:dyDescent="0.4">
      <c r="I504" s="155" t="s">
        <v>2221</v>
      </c>
      <c r="J504" s="155" t="s">
        <v>2222</v>
      </c>
      <c r="K504" s="155" t="s">
        <v>2223</v>
      </c>
      <c r="L504" s="155">
        <v>3.73</v>
      </c>
      <c r="M504">
        <f t="shared" si="22"/>
        <v>3.73</v>
      </c>
      <c r="N504" t="str">
        <f t="shared" si="23"/>
        <v/>
      </c>
    </row>
    <row r="505" spans="9:14" ht="16.2" x14ac:dyDescent="0.4">
      <c r="I505" s="155" t="s">
        <v>2224</v>
      </c>
      <c r="J505" s="155" t="s">
        <v>2225</v>
      </c>
      <c r="K505" s="155" t="s">
        <v>2226</v>
      </c>
      <c r="L505" s="155">
        <v>2.96</v>
      </c>
      <c r="M505">
        <f t="shared" si="22"/>
        <v>2.96</v>
      </c>
      <c r="N505" t="str">
        <f t="shared" si="23"/>
        <v/>
      </c>
    </row>
    <row r="506" spans="9:14" ht="16.2" x14ac:dyDescent="0.4">
      <c r="I506" s="155" t="s">
        <v>2227</v>
      </c>
      <c r="J506" s="155" t="s">
        <v>2228</v>
      </c>
      <c r="K506" s="155" t="s">
        <v>2229</v>
      </c>
      <c r="L506" s="155">
        <v>2.96</v>
      </c>
      <c r="M506">
        <f t="shared" si="22"/>
        <v>2.96</v>
      </c>
      <c r="N506" t="str">
        <f t="shared" si="23"/>
        <v/>
      </c>
    </row>
    <row r="507" spans="9:14" ht="16.2" x14ac:dyDescent="0.4">
      <c r="I507" s="155" t="s">
        <v>2230</v>
      </c>
      <c r="J507" s="155" t="s">
        <v>2231</v>
      </c>
      <c r="K507" s="155" t="s">
        <v>674</v>
      </c>
      <c r="L507" s="155">
        <v>3.86</v>
      </c>
      <c r="M507">
        <f t="shared" si="22"/>
        <v>3.86</v>
      </c>
      <c r="N507" t="str">
        <f t="shared" si="23"/>
        <v>FRAGILES</v>
      </c>
    </row>
    <row r="508" spans="9:14" ht="16.2" x14ac:dyDescent="0.4">
      <c r="I508" s="155" t="s">
        <v>2232</v>
      </c>
      <c r="J508" s="155" t="s">
        <v>1301</v>
      </c>
      <c r="K508" s="155" t="s">
        <v>2233</v>
      </c>
      <c r="L508" s="155">
        <v>3.63</v>
      </c>
      <c r="M508">
        <f t="shared" si="22"/>
        <v>3.63</v>
      </c>
      <c r="N508" t="str">
        <f t="shared" si="23"/>
        <v/>
      </c>
    </row>
    <row r="509" spans="9:14" ht="16.2" x14ac:dyDescent="0.4">
      <c r="I509" s="155" t="s">
        <v>2234</v>
      </c>
      <c r="J509" s="155" t="s">
        <v>2235</v>
      </c>
      <c r="K509" s="155" t="s">
        <v>760</v>
      </c>
      <c r="L509" s="155">
        <v>2.81</v>
      </c>
      <c r="M509">
        <f t="shared" si="22"/>
        <v>2.81</v>
      </c>
      <c r="N509" t="str">
        <f t="shared" si="23"/>
        <v/>
      </c>
    </row>
    <row r="510" spans="9:14" ht="16.2" x14ac:dyDescent="0.4">
      <c r="I510" s="155" t="s">
        <v>2236</v>
      </c>
      <c r="J510" s="155" t="s">
        <v>2237</v>
      </c>
      <c r="K510" s="155" t="s">
        <v>2238</v>
      </c>
      <c r="L510" s="155">
        <v>3.2</v>
      </c>
      <c r="M510">
        <f t="shared" si="22"/>
        <v>3.2</v>
      </c>
      <c r="N510" t="str">
        <f t="shared" si="23"/>
        <v/>
      </c>
    </row>
    <row r="511" spans="9:14" ht="16.2" x14ac:dyDescent="0.4">
      <c r="I511" s="155" t="s">
        <v>2239</v>
      </c>
      <c r="J511" s="155" t="s">
        <v>2240</v>
      </c>
      <c r="K511" s="155" t="s">
        <v>2241</v>
      </c>
      <c r="L511" s="155">
        <v>3.33</v>
      </c>
      <c r="M511">
        <f t="shared" si="22"/>
        <v>3.33</v>
      </c>
      <c r="N511" t="str">
        <f t="shared" si="23"/>
        <v/>
      </c>
    </row>
    <row r="512" spans="9:14" ht="16.2" x14ac:dyDescent="0.4">
      <c r="I512" s="155" t="s">
        <v>2242</v>
      </c>
      <c r="J512" s="155" t="s">
        <v>2243</v>
      </c>
      <c r="K512" s="155" t="s">
        <v>772</v>
      </c>
      <c r="L512" s="155">
        <v>2.38</v>
      </c>
      <c r="M512">
        <f t="shared" si="22"/>
        <v>2.38</v>
      </c>
      <c r="N512" t="str">
        <f t="shared" si="23"/>
        <v/>
      </c>
    </row>
    <row r="513" spans="9:14" ht="16.2" x14ac:dyDescent="0.4">
      <c r="I513" s="155" t="s">
        <v>2244</v>
      </c>
      <c r="J513" s="155" t="s">
        <v>2245</v>
      </c>
      <c r="K513" s="155" t="s">
        <v>2246</v>
      </c>
      <c r="L513" s="155">
        <v>3.81</v>
      </c>
      <c r="M513">
        <f t="shared" si="22"/>
        <v>3.81</v>
      </c>
      <c r="N513" t="str">
        <f t="shared" si="23"/>
        <v>FRAGILES</v>
      </c>
    </row>
    <row r="514" spans="9:14" ht="16.2" x14ac:dyDescent="0.4">
      <c r="I514" s="155" t="s">
        <v>2247</v>
      </c>
      <c r="J514" s="155" t="s">
        <v>2248</v>
      </c>
      <c r="K514" s="155" t="s">
        <v>2249</v>
      </c>
      <c r="L514" s="155">
        <v>3.54</v>
      </c>
      <c r="M514">
        <f t="shared" si="22"/>
        <v>3.54</v>
      </c>
      <c r="N514" t="str">
        <f t="shared" si="23"/>
        <v/>
      </c>
    </row>
    <row r="515" spans="9:14" ht="16.2" x14ac:dyDescent="0.4">
      <c r="I515" s="155" t="s">
        <v>2250</v>
      </c>
      <c r="J515" s="155" t="s">
        <v>2251</v>
      </c>
      <c r="K515" s="155" t="s">
        <v>2252</v>
      </c>
      <c r="L515" s="155">
        <v>3.37</v>
      </c>
      <c r="M515">
        <f t="shared" si="22"/>
        <v>3.37</v>
      </c>
      <c r="N515" t="str">
        <f t="shared" si="23"/>
        <v/>
      </c>
    </row>
    <row r="516" spans="9:14" ht="16.2" x14ac:dyDescent="0.4">
      <c r="I516" s="155" t="s">
        <v>2253</v>
      </c>
      <c r="J516" s="155" t="s">
        <v>2254</v>
      </c>
      <c r="K516" s="155" t="s">
        <v>2255</v>
      </c>
      <c r="L516" s="155">
        <v>2.5299999999999998</v>
      </c>
      <c r="M516">
        <f t="shared" ref="M516:M579" si="24">L516+0</f>
        <v>2.5299999999999998</v>
      </c>
      <c r="N516" t="str">
        <f t="shared" ref="N516:N579" si="25">IF(M516&gt;$M$1,"FRAGILES","")</f>
        <v/>
      </c>
    </row>
    <row r="517" spans="9:14" ht="16.2" x14ac:dyDescent="0.4">
      <c r="I517" s="155" t="s">
        <v>2256</v>
      </c>
      <c r="J517" s="155" t="s">
        <v>1582</v>
      </c>
      <c r="K517" s="155" t="s">
        <v>2257</v>
      </c>
      <c r="L517" s="155">
        <v>4.76</v>
      </c>
      <c r="M517">
        <f t="shared" si="24"/>
        <v>4.76</v>
      </c>
      <c r="N517" t="str">
        <f t="shared" si="25"/>
        <v>FRAGILES</v>
      </c>
    </row>
    <row r="518" spans="9:14" ht="16.2" x14ac:dyDescent="0.4">
      <c r="I518" s="155" t="s">
        <v>2258</v>
      </c>
      <c r="J518" s="155" t="s">
        <v>2259</v>
      </c>
      <c r="K518" s="155" t="s">
        <v>2260</v>
      </c>
      <c r="L518" s="155">
        <v>3.11</v>
      </c>
      <c r="M518">
        <f t="shared" si="24"/>
        <v>3.11</v>
      </c>
      <c r="N518" t="str">
        <f t="shared" si="25"/>
        <v/>
      </c>
    </row>
    <row r="519" spans="9:14" ht="16.2" x14ac:dyDescent="0.4">
      <c r="I519" s="155" t="s">
        <v>2261</v>
      </c>
      <c r="J519" s="155" t="s">
        <v>2262</v>
      </c>
      <c r="K519" s="155" t="s">
        <v>2263</v>
      </c>
      <c r="L519" s="155">
        <v>3.43</v>
      </c>
      <c r="M519">
        <f t="shared" si="24"/>
        <v>3.43</v>
      </c>
      <c r="N519" t="str">
        <f t="shared" si="25"/>
        <v/>
      </c>
    </row>
    <row r="520" spans="9:14" ht="16.2" x14ac:dyDescent="0.4">
      <c r="I520" s="155" t="s">
        <v>2264</v>
      </c>
      <c r="J520" s="155" t="s">
        <v>2265</v>
      </c>
      <c r="K520" s="155" t="s">
        <v>2266</v>
      </c>
      <c r="L520" s="155">
        <v>2.52</v>
      </c>
      <c r="M520">
        <f t="shared" si="24"/>
        <v>2.52</v>
      </c>
      <c r="N520" t="str">
        <f t="shared" si="25"/>
        <v/>
      </c>
    </row>
    <row r="521" spans="9:14" ht="16.2" x14ac:dyDescent="0.4">
      <c r="I521" s="155" t="s">
        <v>2267</v>
      </c>
      <c r="J521" s="155" t="s">
        <v>2268</v>
      </c>
      <c r="K521" s="155" t="s">
        <v>2269</v>
      </c>
      <c r="L521" s="155">
        <v>2.82</v>
      </c>
      <c r="M521">
        <f t="shared" si="24"/>
        <v>2.82</v>
      </c>
      <c r="N521" t="str">
        <f t="shared" si="25"/>
        <v/>
      </c>
    </row>
    <row r="522" spans="9:14" ht="16.2" x14ac:dyDescent="0.4">
      <c r="I522" s="155" t="s">
        <v>2270</v>
      </c>
      <c r="J522" s="155" t="s">
        <v>1276</v>
      </c>
      <c r="K522" s="155" t="s">
        <v>2271</v>
      </c>
      <c r="L522" s="155">
        <v>3.83</v>
      </c>
      <c r="M522">
        <f t="shared" si="24"/>
        <v>3.83</v>
      </c>
      <c r="N522" t="str">
        <f t="shared" si="25"/>
        <v>FRAGILES</v>
      </c>
    </row>
    <row r="523" spans="9:14" ht="16.2" x14ac:dyDescent="0.4">
      <c r="I523" s="155" t="s">
        <v>2272</v>
      </c>
      <c r="J523" s="155" t="s">
        <v>1615</v>
      </c>
      <c r="K523" s="155" t="s">
        <v>2273</v>
      </c>
      <c r="L523" s="155">
        <v>3.12</v>
      </c>
      <c r="M523">
        <f t="shared" si="24"/>
        <v>3.12</v>
      </c>
      <c r="N523" t="str">
        <f t="shared" si="25"/>
        <v/>
      </c>
    </row>
    <row r="524" spans="9:14" ht="16.2" x14ac:dyDescent="0.4">
      <c r="I524" s="155" t="s">
        <v>2274</v>
      </c>
      <c r="J524" s="155" t="s">
        <v>1078</v>
      </c>
      <c r="K524" s="155" t="s">
        <v>2275</v>
      </c>
      <c r="L524" s="155">
        <v>3.33</v>
      </c>
      <c r="M524">
        <f t="shared" si="24"/>
        <v>3.33</v>
      </c>
      <c r="N524" t="str">
        <f t="shared" si="25"/>
        <v/>
      </c>
    </row>
    <row r="525" spans="9:14" ht="16.2" x14ac:dyDescent="0.4">
      <c r="I525" s="155" t="s">
        <v>2276</v>
      </c>
      <c r="J525" s="155" t="s">
        <v>2277</v>
      </c>
      <c r="K525" s="155" t="s">
        <v>408</v>
      </c>
      <c r="L525" s="155">
        <v>4.0599999999999996</v>
      </c>
      <c r="M525">
        <f t="shared" si="24"/>
        <v>4.0599999999999996</v>
      </c>
      <c r="N525" t="str">
        <f t="shared" si="25"/>
        <v>FRAGILES</v>
      </c>
    </row>
    <row r="526" spans="9:14" ht="16.2" x14ac:dyDescent="0.4">
      <c r="I526" s="155" t="s">
        <v>2278</v>
      </c>
      <c r="J526" s="155" t="s">
        <v>2279</v>
      </c>
      <c r="K526" s="155" t="s">
        <v>410</v>
      </c>
      <c r="L526" s="155">
        <v>3.67</v>
      </c>
      <c r="M526">
        <f t="shared" si="24"/>
        <v>3.67</v>
      </c>
      <c r="N526" t="str">
        <f t="shared" si="25"/>
        <v/>
      </c>
    </row>
    <row r="527" spans="9:14" ht="16.2" x14ac:dyDescent="0.4">
      <c r="I527" s="155" t="s">
        <v>2280</v>
      </c>
      <c r="J527" s="155" t="s">
        <v>1489</v>
      </c>
      <c r="K527" s="155" t="s">
        <v>2281</v>
      </c>
      <c r="L527" s="155">
        <v>3.26</v>
      </c>
      <c r="M527">
        <f t="shared" si="24"/>
        <v>3.26</v>
      </c>
      <c r="N527" t="str">
        <f t="shared" si="25"/>
        <v/>
      </c>
    </row>
    <row r="528" spans="9:14" ht="16.2" x14ac:dyDescent="0.4">
      <c r="I528" s="155" t="s">
        <v>2282</v>
      </c>
      <c r="J528" s="155" t="s">
        <v>2283</v>
      </c>
      <c r="K528" s="155" t="s">
        <v>2284</v>
      </c>
      <c r="L528" s="155">
        <v>4.33</v>
      </c>
      <c r="M528">
        <f t="shared" si="24"/>
        <v>4.33</v>
      </c>
      <c r="N528" t="str">
        <f t="shared" si="25"/>
        <v>FRAGILES</v>
      </c>
    </row>
    <row r="529" spans="9:14" ht="16.2" x14ac:dyDescent="0.4">
      <c r="I529" s="155" t="s">
        <v>2285</v>
      </c>
      <c r="J529" s="155" t="s">
        <v>2286</v>
      </c>
      <c r="K529" s="155" t="s">
        <v>2287</v>
      </c>
      <c r="L529" s="155">
        <v>3.88</v>
      </c>
      <c r="M529">
        <f t="shared" si="24"/>
        <v>3.88</v>
      </c>
      <c r="N529" t="str">
        <f t="shared" si="25"/>
        <v>FRAGILES</v>
      </c>
    </row>
    <row r="530" spans="9:14" ht="16.2" x14ac:dyDescent="0.4">
      <c r="I530" s="155" t="s">
        <v>2288</v>
      </c>
      <c r="J530" s="155" t="s">
        <v>2289</v>
      </c>
      <c r="K530" s="155" t="s">
        <v>2290</v>
      </c>
      <c r="L530" s="155">
        <v>4.25</v>
      </c>
      <c r="M530">
        <f t="shared" si="24"/>
        <v>4.25</v>
      </c>
      <c r="N530" t="str">
        <f t="shared" si="25"/>
        <v>FRAGILES</v>
      </c>
    </row>
    <row r="531" spans="9:14" ht="16.2" x14ac:dyDescent="0.4">
      <c r="I531" s="155" t="s">
        <v>2291</v>
      </c>
      <c r="J531" s="155" t="s">
        <v>1957</v>
      </c>
      <c r="K531" s="155" t="s">
        <v>2292</v>
      </c>
      <c r="L531" s="155">
        <v>3.82</v>
      </c>
      <c r="M531">
        <f t="shared" si="24"/>
        <v>3.82</v>
      </c>
      <c r="N531" t="str">
        <f t="shared" si="25"/>
        <v>FRAGILES</v>
      </c>
    </row>
    <row r="532" spans="9:14" ht="16.2" x14ac:dyDescent="0.4">
      <c r="I532" s="155" t="s">
        <v>2293</v>
      </c>
      <c r="J532" s="155" t="s">
        <v>2294</v>
      </c>
      <c r="K532" s="155" t="s">
        <v>2295</v>
      </c>
      <c r="L532" s="155">
        <v>3.11</v>
      </c>
      <c r="M532">
        <f t="shared" si="24"/>
        <v>3.11</v>
      </c>
      <c r="N532" t="str">
        <f t="shared" si="25"/>
        <v/>
      </c>
    </row>
    <row r="533" spans="9:14" ht="16.2" x14ac:dyDescent="0.4">
      <c r="I533" s="155" t="s">
        <v>2296</v>
      </c>
      <c r="J533" s="155" t="s">
        <v>2297</v>
      </c>
      <c r="K533" s="155" t="s">
        <v>2298</v>
      </c>
      <c r="L533" s="155">
        <v>2.96</v>
      </c>
      <c r="M533">
        <f t="shared" si="24"/>
        <v>2.96</v>
      </c>
      <c r="N533" t="str">
        <f t="shared" si="25"/>
        <v/>
      </c>
    </row>
    <row r="534" spans="9:14" ht="16.2" x14ac:dyDescent="0.4">
      <c r="I534" s="155" t="s">
        <v>2299</v>
      </c>
      <c r="J534" s="155" t="s">
        <v>1902</v>
      </c>
      <c r="K534" s="155" t="s">
        <v>507</v>
      </c>
      <c r="L534" s="155">
        <v>3.55</v>
      </c>
      <c r="M534">
        <f t="shared" si="24"/>
        <v>3.55</v>
      </c>
      <c r="N534" t="str">
        <f t="shared" si="25"/>
        <v/>
      </c>
    </row>
    <row r="535" spans="9:14" ht="16.2" x14ac:dyDescent="0.4">
      <c r="I535" s="155" t="s">
        <v>2300</v>
      </c>
      <c r="J535" s="155" t="s">
        <v>2301</v>
      </c>
      <c r="K535" s="155" t="s">
        <v>2302</v>
      </c>
      <c r="L535" s="155">
        <v>3.18</v>
      </c>
      <c r="M535">
        <f t="shared" si="24"/>
        <v>3.18</v>
      </c>
      <c r="N535" t="str">
        <f t="shared" si="25"/>
        <v/>
      </c>
    </row>
    <row r="536" spans="9:14" ht="16.2" x14ac:dyDescent="0.4">
      <c r="I536" s="155" t="s">
        <v>2303</v>
      </c>
      <c r="J536" s="155" t="s">
        <v>1600</v>
      </c>
      <c r="K536" s="155" t="s">
        <v>509</v>
      </c>
      <c r="L536" s="155">
        <v>3.38</v>
      </c>
      <c r="M536">
        <f t="shared" si="24"/>
        <v>3.38</v>
      </c>
      <c r="N536" t="str">
        <f t="shared" si="25"/>
        <v/>
      </c>
    </row>
    <row r="537" spans="9:14" ht="16.2" x14ac:dyDescent="0.4">
      <c r="I537" s="155" t="s">
        <v>2304</v>
      </c>
      <c r="J537" s="155" t="s">
        <v>2305</v>
      </c>
      <c r="K537" s="155" t="s">
        <v>2306</v>
      </c>
      <c r="L537" s="155">
        <v>3.66</v>
      </c>
      <c r="M537">
        <f t="shared" si="24"/>
        <v>3.66</v>
      </c>
      <c r="N537" t="str">
        <f t="shared" si="25"/>
        <v/>
      </c>
    </row>
    <row r="538" spans="9:14" ht="16.2" x14ac:dyDescent="0.4">
      <c r="I538" s="155" t="s">
        <v>2307</v>
      </c>
      <c r="J538" s="155" t="s">
        <v>2308</v>
      </c>
      <c r="K538" s="155" t="s">
        <v>511</v>
      </c>
      <c r="L538" s="155">
        <v>2.82</v>
      </c>
      <c r="M538">
        <f t="shared" si="24"/>
        <v>2.82</v>
      </c>
      <c r="N538" t="str">
        <f t="shared" si="25"/>
        <v/>
      </c>
    </row>
    <row r="539" spans="9:14" ht="16.2" x14ac:dyDescent="0.4">
      <c r="I539" s="155" t="s">
        <v>2309</v>
      </c>
      <c r="J539" s="155" t="s">
        <v>2310</v>
      </c>
      <c r="K539" s="155" t="s">
        <v>2311</v>
      </c>
      <c r="L539" s="155">
        <v>3.35</v>
      </c>
      <c r="M539">
        <f t="shared" si="24"/>
        <v>3.35</v>
      </c>
      <c r="N539" t="str">
        <f t="shared" si="25"/>
        <v/>
      </c>
    </row>
    <row r="540" spans="9:14" ht="16.2" x14ac:dyDescent="0.4">
      <c r="I540" s="155" t="s">
        <v>2312</v>
      </c>
      <c r="J540" s="155" t="s">
        <v>2313</v>
      </c>
      <c r="K540" s="155" t="s">
        <v>2314</v>
      </c>
      <c r="L540" s="155">
        <v>3.31</v>
      </c>
      <c r="M540">
        <f t="shared" si="24"/>
        <v>3.31</v>
      </c>
      <c r="N540" t="str">
        <f t="shared" si="25"/>
        <v/>
      </c>
    </row>
    <row r="541" spans="9:14" ht="16.2" x14ac:dyDescent="0.4">
      <c r="I541" s="155" t="s">
        <v>2315</v>
      </c>
      <c r="J541" s="155" t="s">
        <v>2316</v>
      </c>
      <c r="K541" s="155" t="s">
        <v>2317</v>
      </c>
      <c r="L541" s="155">
        <v>4.53</v>
      </c>
      <c r="M541">
        <f t="shared" si="24"/>
        <v>4.53</v>
      </c>
      <c r="N541" t="str">
        <f t="shared" si="25"/>
        <v>FRAGILES</v>
      </c>
    </row>
    <row r="542" spans="9:14" ht="16.2" x14ac:dyDescent="0.4">
      <c r="I542" s="155" t="s">
        <v>2318</v>
      </c>
      <c r="J542" s="155" t="s">
        <v>2319</v>
      </c>
      <c r="K542" s="155" t="s">
        <v>2320</v>
      </c>
      <c r="L542" s="155">
        <v>3.84</v>
      </c>
      <c r="M542">
        <f t="shared" si="24"/>
        <v>3.84</v>
      </c>
      <c r="N542" t="str">
        <f t="shared" si="25"/>
        <v>FRAGILES</v>
      </c>
    </row>
    <row r="543" spans="9:14" ht="16.2" x14ac:dyDescent="0.4">
      <c r="I543" s="155" t="s">
        <v>2321</v>
      </c>
      <c r="J543" s="155" t="s">
        <v>2030</v>
      </c>
      <c r="K543" s="155" t="s">
        <v>513</v>
      </c>
      <c r="L543" s="155">
        <v>3.41</v>
      </c>
      <c r="M543">
        <f t="shared" si="24"/>
        <v>3.41</v>
      </c>
      <c r="N543" t="str">
        <f t="shared" si="25"/>
        <v/>
      </c>
    </row>
    <row r="544" spans="9:14" ht="16.2" x14ac:dyDescent="0.4">
      <c r="I544" s="155" t="s">
        <v>2322</v>
      </c>
      <c r="J544" s="155" t="s">
        <v>2323</v>
      </c>
      <c r="K544" s="155" t="s">
        <v>515</v>
      </c>
      <c r="L544" s="155">
        <v>3.27</v>
      </c>
      <c r="M544">
        <f t="shared" si="24"/>
        <v>3.27</v>
      </c>
      <c r="N544" t="str">
        <f t="shared" si="25"/>
        <v/>
      </c>
    </row>
    <row r="545" spans="9:14" ht="16.2" x14ac:dyDescent="0.4">
      <c r="I545" s="155" t="s">
        <v>2324</v>
      </c>
      <c r="J545" s="155" t="s">
        <v>2325</v>
      </c>
      <c r="K545" s="155" t="s">
        <v>2326</v>
      </c>
      <c r="L545" s="155">
        <v>3.77</v>
      </c>
      <c r="M545">
        <f t="shared" si="24"/>
        <v>3.77</v>
      </c>
      <c r="N545" t="str">
        <f t="shared" si="25"/>
        <v/>
      </c>
    </row>
    <row r="546" spans="9:14" ht="16.2" x14ac:dyDescent="0.4">
      <c r="I546" s="155" t="s">
        <v>2327</v>
      </c>
      <c r="J546" s="155" t="s">
        <v>2328</v>
      </c>
      <c r="K546" s="155" t="s">
        <v>517</v>
      </c>
      <c r="L546" s="155">
        <v>2.42</v>
      </c>
      <c r="M546">
        <f t="shared" si="24"/>
        <v>2.42</v>
      </c>
      <c r="N546" t="str">
        <f t="shared" si="25"/>
        <v/>
      </c>
    </row>
    <row r="547" spans="9:14" ht="16.2" x14ac:dyDescent="0.4">
      <c r="I547" s="155" t="s">
        <v>2329</v>
      </c>
      <c r="J547" s="155" t="s">
        <v>2330</v>
      </c>
      <c r="K547" s="155" t="s">
        <v>2331</v>
      </c>
      <c r="L547" s="155">
        <v>2.39</v>
      </c>
      <c r="M547">
        <f t="shared" si="24"/>
        <v>2.39</v>
      </c>
      <c r="N547" t="str">
        <f t="shared" si="25"/>
        <v/>
      </c>
    </row>
    <row r="548" spans="9:14" ht="16.2" x14ac:dyDescent="0.4">
      <c r="I548" s="155" t="s">
        <v>2332</v>
      </c>
      <c r="J548" s="155" t="s">
        <v>2333</v>
      </c>
      <c r="K548" s="155" t="s">
        <v>519</v>
      </c>
      <c r="L548" s="155">
        <v>2.92</v>
      </c>
      <c r="M548">
        <f t="shared" si="24"/>
        <v>2.92</v>
      </c>
      <c r="N548" t="str">
        <f t="shared" si="25"/>
        <v/>
      </c>
    </row>
    <row r="549" spans="9:14" ht="16.2" x14ac:dyDescent="0.4">
      <c r="I549" s="155" t="s">
        <v>2334</v>
      </c>
      <c r="J549" s="155" t="s">
        <v>2335</v>
      </c>
      <c r="K549" s="155" t="s">
        <v>2336</v>
      </c>
      <c r="L549" s="155">
        <v>3.21</v>
      </c>
      <c r="M549">
        <f t="shared" si="24"/>
        <v>3.21</v>
      </c>
      <c r="N549" t="str">
        <f t="shared" si="25"/>
        <v/>
      </c>
    </row>
    <row r="550" spans="9:14" ht="16.2" x14ac:dyDescent="0.4">
      <c r="I550" s="155" t="s">
        <v>2337</v>
      </c>
      <c r="J550" s="155" t="s">
        <v>2338</v>
      </c>
      <c r="K550" s="155" t="s">
        <v>521</v>
      </c>
      <c r="L550" s="155">
        <v>4.01</v>
      </c>
      <c r="M550">
        <f t="shared" si="24"/>
        <v>4.01</v>
      </c>
      <c r="N550" t="str">
        <f t="shared" si="25"/>
        <v>FRAGILES</v>
      </c>
    </row>
    <row r="551" spans="9:14" ht="16.2" x14ac:dyDescent="0.4">
      <c r="I551" s="155" t="s">
        <v>2339</v>
      </c>
      <c r="J551" s="155" t="s">
        <v>2340</v>
      </c>
      <c r="K551" s="155" t="s">
        <v>522</v>
      </c>
      <c r="L551" s="155">
        <v>3.24</v>
      </c>
      <c r="M551">
        <f t="shared" si="24"/>
        <v>3.24</v>
      </c>
      <c r="N551" t="str">
        <f t="shared" si="25"/>
        <v/>
      </c>
    </row>
    <row r="552" spans="9:14" ht="16.2" x14ac:dyDescent="0.4">
      <c r="I552" s="155" t="s">
        <v>2341</v>
      </c>
      <c r="J552" s="155" t="s">
        <v>2342</v>
      </c>
      <c r="K552" s="155" t="s">
        <v>524</v>
      </c>
      <c r="L552" s="155">
        <v>3.11</v>
      </c>
      <c r="M552">
        <f t="shared" si="24"/>
        <v>3.11</v>
      </c>
      <c r="N552" t="str">
        <f t="shared" si="25"/>
        <v/>
      </c>
    </row>
    <row r="553" spans="9:14" ht="16.2" x14ac:dyDescent="0.4">
      <c r="I553" s="155" t="s">
        <v>2343</v>
      </c>
      <c r="J553" s="155" t="s">
        <v>1148</v>
      </c>
      <c r="K553" s="155" t="s">
        <v>526</v>
      </c>
      <c r="L553" s="155">
        <v>2.71</v>
      </c>
      <c r="M553">
        <f t="shared" si="24"/>
        <v>2.71</v>
      </c>
      <c r="N553" t="str">
        <f t="shared" si="25"/>
        <v/>
      </c>
    </row>
    <row r="554" spans="9:14" ht="16.2" x14ac:dyDescent="0.4">
      <c r="I554" s="155" t="s">
        <v>2344</v>
      </c>
      <c r="J554" s="155" t="s">
        <v>2345</v>
      </c>
      <c r="K554" s="155" t="s">
        <v>2346</v>
      </c>
      <c r="L554" s="155">
        <v>2.36</v>
      </c>
      <c r="M554">
        <f t="shared" si="24"/>
        <v>2.36</v>
      </c>
      <c r="N554" t="str">
        <f t="shared" si="25"/>
        <v/>
      </c>
    </row>
    <row r="555" spans="9:14" ht="16.2" x14ac:dyDescent="0.4">
      <c r="I555" s="155" t="s">
        <v>2347</v>
      </c>
      <c r="J555" s="155" t="s">
        <v>2348</v>
      </c>
      <c r="K555" s="155" t="s">
        <v>2349</v>
      </c>
      <c r="L555" s="155">
        <v>3.1</v>
      </c>
      <c r="M555">
        <f t="shared" si="24"/>
        <v>3.1</v>
      </c>
      <c r="N555" t="str">
        <f t="shared" si="25"/>
        <v/>
      </c>
    </row>
    <row r="556" spans="9:14" ht="16.2" x14ac:dyDescent="0.4">
      <c r="I556" s="155" t="s">
        <v>2350</v>
      </c>
      <c r="J556" s="155" t="s">
        <v>2351</v>
      </c>
      <c r="K556" s="155" t="s">
        <v>2352</v>
      </c>
      <c r="L556" s="155">
        <v>3.24</v>
      </c>
      <c r="M556">
        <f t="shared" si="24"/>
        <v>3.24</v>
      </c>
      <c r="N556" t="str">
        <f t="shared" si="25"/>
        <v/>
      </c>
    </row>
    <row r="557" spans="9:14" ht="16.2" x14ac:dyDescent="0.4">
      <c r="I557" s="155" t="s">
        <v>2353</v>
      </c>
      <c r="J557" s="155" t="s">
        <v>2354</v>
      </c>
      <c r="K557" s="155" t="s">
        <v>2355</v>
      </c>
      <c r="L557" s="155">
        <v>3.1</v>
      </c>
      <c r="M557">
        <f t="shared" si="24"/>
        <v>3.1</v>
      </c>
      <c r="N557" t="str">
        <f t="shared" si="25"/>
        <v/>
      </c>
    </row>
    <row r="558" spans="9:14" ht="16.2" x14ac:dyDescent="0.4">
      <c r="I558" s="155" t="s">
        <v>2356</v>
      </c>
      <c r="J558" s="155" t="s">
        <v>1150</v>
      </c>
      <c r="K558" s="155" t="s">
        <v>2357</v>
      </c>
      <c r="L558" s="155">
        <v>3.3</v>
      </c>
      <c r="M558">
        <f t="shared" si="24"/>
        <v>3.3</v>
      </c>
      <c r="N558" t="str">
        <f t="shared" si="25"/>
        <v/>
      </c>
    </row>
    <row r="559" spans="9:14" ht="16.2" x14ac:dyDescent="0.4">
      <c r="I559" s="155" t="s">
        <v>2358</v>
      </c>
      <c r="J559" s="155" t="s">
        <v>2359</v>
      </c>
      <c r="K559" s="155" t="s">
        <v>2360</v>
      </c>
      <c r="L559" s="155">
        <v>3.33</v>
      </c>
      <c r="M559">
        <f t="shared" si="24"/>
        <v>3.33</v>
      </c>
      <c r="N559" t="str">
        <f t="shared" si="25"/>
        <v/>
      </c>
    </row>
    <row r="560" spans="9:14" ht="16.2" x14ac:dyDescent="0.4">
      <c r="I560" s="155" t="s">
        <v>2361</v>
      </c>
      <c r="J560" s="155" t="s">
        <v>2362</v>
      </c>
      <c r="K560" s="155" t="s">
        <v>2363</v>
      </c>
      <c r="L560" s="155">
        <v>4.1500000000000004</v>
      </c>
      <c r="M560">
        <f t="shared" si="24"/>
        <v>4.1500000000000004</v>
      </c>
      <c r="N560" t="str">
        <f t="shared" si="25"/>
        <v>FRAGILES</v>
      </c>
    </row>
    <row r="561" spans="9:14" ht="16.2" x14ac:dyDescent="0.4">
      <c r="I561" s="155" t="s">
        <v>2364</v>
      </c>
      <c r="J561" s="155" t="s">
        <v>2365</v>
      </c>
      <c r="K561" s="155" t="s">
        <v>2366</v>
      </c>
      <c r="L561" s="155">
        <v>3.23</v>
      </c>
      <c r="M561">
        <f t="shared" si="24"/>
        <v>3.23</v>
      </c>
      <c r="N561" t="str">
        <f t="shared" si="25"/>
        <v/>
      </c>
    </row>
    <row r="562" spans="9:14" ht="16.2" x14ac:dyDescent="0.4">
      <c r="I562" s="155" t="s">
        <v>2367</v>
      </c>
      <c r="J562" s="155" t="s">
        <v>2368</v>
      </c>
      <c r="K562" s="155" t="s">
        <v>2369</v>
      </c>
      <c r="L562" s="155">
        <v>5.26</v>
      </c>
      <c r="M562">
        <f t="shared" si="24"/>
        <v>5.26</v>
      </c>
      <c r="N562" t="str">
        <f t="shared" si="25"/>
        <v>FRAGILES</v>
      </c>
    </row>
    <row r="563" spans="9:14" ht="16.2" x14ac:dyDescent="0.4">
      <c r="I563" s="155" t="s">
        <v>2370</v>
      </c>
      <c r="J563" s="155" t="s">
        <v>2371</v>
      </c>
      <c r="K563" s="155" t="s">
        <v>2372</v>
      </c>
      <c r="L563" s="155">
        <v>3</v>
      </c>
      <c r="M563">
        <f t="shared" si="24"/>
        <v>3</v>
      </c>
      <c r="N563" t="str">
        <f t="shared" si="25"/>
        <v/>
      </c>
    </row>
    <row r="564" spans="9:14" ht="16.2" x14ac:dyDescent="0.4">
      <c r="I564" s="155" t="s">
        <v>2373</v>
      </c>
      <c r="J564" s="155" t="s">
        <v>2374</v>
      </c>
      <c r="K564" s="155" t="s">
        <v>2375</v>
      </c>
      <c r="L564" s="155">
        <v>3.54</v>
      </c>
      <c r="M564">
        <f t="shared" si="24"/>
        <v>3.54</v>
      </c>
      <c r="N564" t="str">
        <f t="shared" si="25"/>
        <v/>
      </c>
    </row>
    <row r="565" spans="9:14" ht="16.2" x14ac:dyDescent="0.4">
      <c r="I565" s="155" t="s">
        <v>2376</v>
      </c>
      <c r="J565" s="155" t="s">
        <v>2377</v>
      </c>
      <c r="K565" s="155" t="s">
        <v>2378</v>
      </c>
      <c r="L565" s="155">
        <v>2.93</v>
      </c>
      <c r="M565">
        <f t="shared" si="24"/>
        <v>2.93</v>
      </c>
      <c r="N565" t="str">
        <f t="shared" si="25"/>
        <v/>
      </c>
    </row>
    <row r="566" spans="9:14" ht="16.2" x14ac:dyDescent="0.4">
      <c r="I566" s="155" t="s">
        <v>2379</v>
      </c>
      <c r="J566" s="155" t="s">
        <v>2380</v>
      </c>
      <c r="K566" s="155" t="s">
        <v>2381</v>
      </c>
      <c r="L566" s="155">
        <v>3.75</v>
      </c>
      <c r="M566">
        <f t="shared" si="24"/>
        <v>3.75</v>
      </c>
      <c r="N566" t="str">
        <f t="shared" si="25"/>
        <v/>
      </c>
    </row>
    <row r="567" spans="9:14" ht="16.2" x14ac:dyDescent="0.4">
      <c r="I567" s="155" t="s">
        <v>2382</v>
      </c>
      <c r="J567" s="155" t="s">
        <v>2383</v>
      </c>
      <c r="K567" s="155" t="s">
        <v>528</v>
      </c>
      <c r="L567" s="155">
        <v>3.92</v>
      </c>
      <c r="M567">
        <f t="shared" si="24"/>
        <v>3.92</v>
      </c>
      <c r="N567" t="str">
        <f t="shared" si="25"/>
        <v>FRAGILES</v>
      </c>
    </row>
    <row r="568" spans="9:14" ht="16.2" x14ac:dyDescent="0.4">
      <c r="I568" s="155" t="s">
        <v>2384</v>
      </c>
      <c r="J568" s="155" t="s">
        <v>2385</v>
      </c>
      <c r="K568" s="155" t="s">
        <v>2386</v>
      </c>
      <c r="L568" s="155">
        <v>3.18</v>
      </c>
      <c r="M568">
        <f t="shared" si="24"/>
        <v>3.18</v>
      </c>
      <c r="N568" t="str">
        <f t="shared" si="25"/>
        <v/>
      </c>
    </row>
    <row r="569" spans="9:14" ht="16.2" x14ac:dyDescent="0.4">
      <c r="I569" s="155" t="s">
        <v>2387</v>
      </c>
      <c r="J569" s="155" t="s">
        <v>2388</v>
      </c>
      <c r="K569" s="155" t="s">
        <v>2389</v>
      </c>
      <c r="L569" s="155">
        <v>3.23</v>
      </c>
      <c r="M569">
        <f t="shared" si="24"/>
        <v>3.23</v>
      </c>
      <c r="N569" t="str">
        <f t="shared" si="25"/>
        <v/>
      </c>
    </row>
    <row r="570" spans="9:14" ht="16.2" x14ac:dyDescent="0.4">
      <c r="I570" s="155" t="s">
        <v>2390</v>
      </c>
      <c r="J570" s="155" t="s">
        <v>2391</v>
      </c>
      <c r="K570" s="155" t="s">
        <v>2392</v>
      </c>
      <c r="L570" s="155">
        <v>2.62</v>
      </c>
      <c r="M570">
        <f t="shared" si="24"/>
        <v>2.62</v>
      </c>
      <c r="N570" t="str">
        <f t="shared" si="25"/>
        <v/>
      </c>
    </row>
    <row r="571" spans="9:14" ht="16.2" x14ac:dyDescent="0.4">
      <c r="I571" s="155" t="s">
        <v>2393</v>
      </c>
      <c r="J571" s="155" t="s">
        <v>938</v>
      </c>
      <c r="K571" s="155" t="s">
        <v>2394</v>
      </c>
      <c r="L571" s="155">
        <v>3.47</v>
      </c>
      <c r="M571">
        <f t="shared" si="24"/>
        <v>3.47</v>
      </c>
      <c r="N571" t="str">
        <f t="shared" si="25"/>
        <v/>
      </c>
    </row>
    <row r="572" spans="9:14" ht="16.2" x14ac:dyDescent="0.4">
      <c r="I572" s="155" t="s">
        <v>2395</v>
      </c>
      <c r="J572" s="155" t="s">
        <v>2396</v>
      </c>
      <c r="K572" s="155" t="s">
        <v>2397</v>
      </c>
      <c r="L572" s="155">
        <v>3.39</v>
      </c>
      <c r="M572">
        <f t="shared" si="24"/>
        <v>3.39</v>
      </c>
      <c r="N572" t="str">
        <f t="shared" si="25"/>
        <v/>
      </c>
    </row>
    <row r="573" spans="9:14" ht="16.2" x14ac:dyDescent="0.4">
      <c r="I573" s="155" t="s">
        <v>2398</v>
      </c>
      <c r="J573" s="155" t="s">
        <v>2399</v>
      </c>
      <c r="K573" s="155" t="s">
        <v>2400</v>
      </c>
      <c r="L573" s="155">
        <v>3.16</v>
      </c>
      <c r="M573">
        <f t="shared" si="24"/>
        <v>3.16</v>
      </c>
      <c r="N573" t="str">
        <f t="shared" si="25"/>
        <v/>
      </c>
    </row>
    <row r="574" spans="9:14" ht="16.2" x14ac:dyDescent="0.4">
      <c r="I574" s="155" t="s">
        <v>2401</v>
      </c>
      <c r="J574" s="155" t="s">
        <v>2402</v>
      </c>
      <c r="K574" s="155" t="s">
        <v>2403</v>
      </c>
      <c r="L574" s="155">
        <v>2.96</v>
      </c>
      <c r="M574">
        <f t="shared" si="24"/>
        <v>2.96</v>
      </c>
      <c r="N574" t="str">
        <f t="shared" si="25"/>
        <v/>
      </c>
    </row>
    <row r="575" spans="9:14" ht="16.2" x14ac:dyDescent="0.4">
      <c r="I575" s="155" t="s">
        <v>2404</v>
      </c>
      <c r="J575" s="155" t="s">
        <v>1222</v>
      </c>
      <c r="K575" s="155" t="s">
        <v>2405</v>
      </c>
      <c r="L575" s="155">
        <v>3.28</v>
      </c>
      <c r="M575">
        <f t="shared" si="24"/>
        <v>3.28</v>
      </c>
      <c r="N575" t="str">
        <f t="shared" si="25"/>
        <v/>
      </c>
    </row>
    <row r="576" spans="9:14" ht="16.2" x14ac:dyDescent="0.4">
      <c r="I576" s="155" t="s">
        <v>2406</v>
      </c>
      <c r="J576" s="155" t="s">
        <v>2407</v>
      </c>
      <c r="K576" s="155" t="s">
        <v>2408</v>
      </c>
      <c r="L576" s="155">
        <v>3.71</v>
      </c>
      <c r="M576">
        <f t="shared" si="24"/>
        <v>3.71</v>
      </c>
      <c r="N576" t="str">
        <f t="shared" si="25"/>
        <v/>
      </c>
    </row>
    <row r="577" spans="9:14" ht="16.2" x14ac:dyDescent="0.4">
      <c r="I577" s="155" t="s">
        <v>2409</v>
      </c>
      <c r="J577" s="155" t="s">
        <v>2410</v>
      </c>
      <c r="K577" s="155" t="s">
        <v>529</v>
      </c>
      <c r="L577" s="155">
        <v>3.4</v>
      </c>
      <c r="M577">
        <f t="shared" si="24"/>
        <v>3.4</v>
      </c>
      <c r="N577" t="str">
        <f t="shared" si="25"/>
        <v/>
      </c>
    </row>
    <row r="578" spans="9:14" ht="16.2" x14ac:dyDescent="0.4">
      <c r="I578" s="155" t="s">
        <v>2411</v>
      </c>
      <c r="J578" s="155" t="s">
        <v>2412</v>
      </c>
      <c r="K578" s="155" t="s">
        <v>2413</v>
      </c>
      <c r="L578" s="155">
        <v>3.02</v>
      </c>
      <c r="M578">
        <f t="shared" si="24"/>
        <v>3.02</v>
      </c>
      <c r="N578" t="str">
        <f t="shared" si="25"/>
        <v/>
      </c>
    </row>
    <row r="579" spans="9:14" ht="16.2" x14ac:dyDescent="0.4">
      <c r="I579" s="155" t="s">
        <v>2414</v>
      </c>
      <c r="J579" s="155" t="s">
        <v>2415</v>
      </c>
      <c r="K579" s="155" t="s">
        <v>2416</v>
      </c>
      <c r="L579" s="155">
        <v>4.0199999999999996</v>
      </c>
      <c r="M579">
        <f t="shared" si="24"/>
        <v>4.0199999999999996</v>
      </c>
      <c r="N579" t="str">
        <f t="shared" si="25"/>
        <v>FRAGILES</v>
      </c>
    </row>
    <row r="580" spans="9:14" ht="16.2" x14ac:dyDescent="0.4">
      <c r="I580" s="155" t="s">
        <v>2417</v>
      </c>
      <c r="J580" s="155" t="s">
        <v>2418</v>
      </c>
      <c r="K580" s="155" t="s">
        <v>2419</v>
      </c>
      <c r="L580" s="155">
        <v>4.8899999999999997</v>
      </c>
      <c r="M580">
        <f t="shared" ref="M580:M643" si="26">L580+0</f>
        <v>4.8899999999999997</v>
      </c>
      <c r="N580" t="str">
        <f t="shared" ref="N580:N643" si="27">IF(M580&gt;$M$1,"FRAGILES","")</f>
        <v>FRAGILES</v>
      </c>
    </row>
    <row r="581" spans="9:14" ht="16.2" x14ac:dyDescent="0.4">
      <c r="I581" s="155" t="s">
        <v>2420</v>
      </c>
      <c r="J581" s="155" t="s">
        <v>2421</v>
      </c>
      <c r="K581" s="155" t="s">
        <v>2422</v>
      </c>
      <c r="L581" s="155">
        <v>3.56</v>
      </c>
      <c r="M581">
        <f t="shared" si="26"/>
        <v>3.56</v>
      </c>
      <c r="N581" t="str">
        <f t="shared" si="27"/>
        <v/>
      </c>
    </row>
    <row r="582" spans="9:14" ht="16.2" x14ac:dyDescent="0.4">
      <c r="I582" s="155" t="s">
        <v>2423</v>
      </c>
      <c r="J582" s="155" t="s">
        <v>2424</v>
      </c>
      <c r="K582" s="155" t="s">
        <v>2425</v>
      </c>
      <c r="L582" s="155">
        <v>3.83</v>
      </c>
      <c r="M582">
        <f t="shared" si="26"/>
        <v>3.83</v>
      </c>
      <c r="N582" t="str">
        <f t="shared" si="27"/>
        <v>FRAGILES</v>
      </c>
    </row>
    <row r="583" spans="9:14" ht="16.2" x14ac:dyDescent="0.4">
      <c r="I583" s="155" t="s">
        <v>2426</v>
      </c>
      <c r="J583" s="155" t="s">
        <v>2427</v>
      </c>
      <c r="K583" s="155" t="s">
        <v>2428</v>
      </c>
      <c r="L583" s="155">
        <v>3.69</v>
      </c>
      <c r="M583">
        <f t="shared" si="26"/>
        <v>3.69</v>
      </c>
      <c r="N583" t="str">
        <f t="shared" si="27"/>
        <v/>
      </c>
    </row>
    <row r="584" spans="9:14" ht="16.2" x14ac:dyDescent="0.4">
      <c r="I584" s="155" t="s">
        <v>2429</v>
      </c>
      <c r="J584" s="155" t="s">
        <v>2430</v>
      </c>
      <c r="K584" s="155" t="s">
        <v>531</v>
      </c>
      <c r="L584" s="155">
        <v>3.35</v>
      </c>
      <c r="M584">
        <f t="shared" si="26"/>
        <v>3.35</v>
      </c>
      <c r="N584" t="str">
        <f t="shared" si="27"/>
        <v/>
      </c>
    </row>
    <row r="585" spans="9:14" ht="16.2" x14ac:dyDescent="0.4">
      <c r="I585" s="155" t="s">
        <v>2431</v>
      </c>
      <c r="J585" s="155" t="s">
        <v>2432</v>
      </c>
      <c r="K585" s="155" t="s">
        <v>533</v>
      </c>
      <c r="L585" s="155">
        <v>3.94</v>
      </c>
      <c r="M585">
        <f t="shared" si="26"/>
        <v>3.94</v>
      </c>
      <c r="N585" t="str">
        <f t="shared" si="27"/>
        <v>FRAGILES</v>
      </c>
    </row>
    <row r="586" spans="9:14" ht="16.2" x14ac:dyDescent="0.4">
      <c r="I586" s="155" t="s">
        <v>2433</v>
      </c>
      <c r="J586" s="155" t="s">
        <v>2434</v>
      </c>
      <c r="K586" s="155" t="s">
        <v>535</v>
      </c>
      <c r="L586" s="155">
        <v>2.98</v>
      </c>
      <c r="M586">
        <f t="shared" si="26"/>
        <v>2.98</v>
      </c>
      <c r="N586" t="str">
        <f t="shared" si="27"/>
        <v/>
      </c>
    </row>
    <row r="587" spans="9:14" ht="16.2" x14ac:dyDescent="0.4">
      <c r="I587" s="155" t="s">
        <v>2435</v>
      </c>
      <c r="J587" s="155" t="s">
        <v>2436</v>
      </c>
      <c r="K587" s="155" t="s">
        <v>2437</v>
      </c>
      <c r="L587" s="155">
        <v>3.3</v>
      </c>
      <c r="M587">
        <f t="shared" si="26"/>
        <v>3.3</v>
      </c>
      <c r="N587" t="str">
        <f t="shared" si="27"/>
        <v/>
      </c>
    </row>
    <row r="588" spans="9:14" ht="16.2" x14ac:dyDescent="0.4">
      <c r="I588" s="155" t="s">
        <v>2438</v>
      </c>
      <c r="J588" s="155" t="s">
        <v>2439</v>
      </c>
      <c r="K588" s="155" t="s">
        <v>2440</v>
      </c>
      <c r="L588" s="155">
        <v>3.83</v>
      </c>
      <c r="M588">
        <f t="shared" si="26"/>
        <v>3.83</v>
      </c>
      <c r="N588" t="str">
        <f t="shared" si="27"/>
        <v>FRAGILES</v>
      </c>
    </row>
    <row r="589" spans="9:14" ht="16.2" x14ac:dyDescent="0.4">
      <c r="I589" s="155" t="s">
        <v>2441</v>
      </c>
      <c r="J589" s="155" t="s">
        <v>2199</v>
      </c>
      <c r="K589" s="155" t="s">
        <v>2442</v>
      </c>
      <c r="L589" s="155">
        <v>4.09</v>
      </c>
      <c r="M589">
        <f t="shared" si="26"/>
        <v>4.09</v>
      </c>
      <c r="N589" t="str">
        <f t="shared" si="27"/>
        <v>FRAGILES</v>
      </c>
    </row>
    <row r="590" spans="9:14" ht="16.2" x14ac:dyDescent="0.4">
      <c r="I590" s="155" t="s">
        <v>2443</v>
      </c>
      <c r="J590" s="155" t="s">
        <v>2444</v>
      </c>
      <c r="K590" s="155" t="s">
        <v>2445</v>
      </c>
      <c r="L590" s="155">
        <v>2.74</v>
      </c>
      <c r="M590">
        <f t="shared" si="26"/>
        <v>2.74</v>
      </c>
      <c r="N590" t="str">
        <f t="shared" si="27"/>
        <v/>
      </c>
    </row>
    <row r="591" spans="9:14" ht="16.2" x14ac:dyDescent="0.4">
      <c r="I591" s="155" t="s">
        <v>2446</v>
      </c>
      <c r="J591" s="155" t="s">
        <v>2447</v>
      </c>
      <c r="K591" s="155" t="s">
        <v>2448</v>
      </c>
      <c r="L591" s="155">
        <v>3.86</v>
      </c>
      <c r="M591">
        <f t="shared" si="26"/>
        <v>3.86</v>
      </c>
      <c r="N591" t="str">
        <f t="shared" si="27"/>
        <v>FRAGILES</v>
      </c>
    </row>
    <row r="592" spans="9:14" ht="16.2" x14ac:dyDescent="0.4">
      <c r="I592" s="155" t="s">
        <v>2449</v>
      </c>
      <c r="J592" s="155" t="s">
        <v>2450</v>
      </c>
      <c r="K592" s="155" t="s">
        <v>537</v>
      </c>
      <c r="L592" s="155">
        <v>2.99</v>
      </c>
      <c r="M592">
        <f t="shared" si="26"/>
        <v>2.99</v>
      </c>
      <c r="N592" t="str">
        <f t="shared" si="27"/>
        <v/>
      </c>
    </row>
    <row r="593" spans="9:14" ht="16.2" x14ac:dyDescent="0.4">
      <c r="I593" s="155" t="s">
        <v>2451</v>
      </c>
      <c r="J593" s="155" t="s">
        <v>2452</v>
      </c>
      <c r="K593" s="155" t="s">
        <v>2453</v>
      </c>
      <c r="L593" s="155">
        <v>3.57</v>
      </c>
      <c r="M593">
        <f t="shared" si="26"/>
        <v>3.57</v>
      </c>
      <c r="N593" t="str">
        <f t="shared" si="27"/>
        <v/>
      </c>
    </row>
    <row r="594" spans="9:14" ht="16.2" x14ac:dyDescent="0.4">
      <c r="I594" s="155" t="s">
        <v>2454</v>
      </c>
      <c r="J594" s="155" t="s">
        <v>2455</v>
      </c>
      <c r="K594" s="155" t="s">
        <v>539</v>
      </c>
      <c r="L594" s="155">
        <v>3.71</v>
      </c>
      <c r="M594">
        <f t="shared" si="26"/>
        <v>3.71</v>
      </c>
      <c r="N594" t="str">
        <f t="shared" si="27"/>
        <v/>
      </c>
    </row>
    <row r="595" spans="9:14" ht="16.2" x14ac:dyDescent="0.4">
      <c r="I595" s="155" t="s">
        <v>2456</v>
      </c>
      <c r="J595" s="155" t="s">
        <v>2457</v>
      </c>
      <c r="K595" s="155" t="s">
        <v>2458</v>
      </c>
      <c r="L595" s="155">
        <v>3.48</v>
      </c>
      <c r="M595">
        <f t="shared" si="26"/>
        <v>3.48</v>
      </c>
      <c r="N595" t="str">
        <f t="shared" si="27"/>
        <v/>
      </c>
    </row>
    <row r="596" spans="9:14" ht="16.2" x14ac:dyDescent="0.4">
      <c r="I596" s="155" t="s">
        <v>2459</v>
      </c>
      <c r="J596" s="155" t="s">
        <v>2460</v>
      </c>
      <c r="K596" s="155" t="s">
        <v>2461</v>
      </c>
      <c r="L596" s="155">
        <v>4.17</v>
      </c>
      <c r="M596">
        <f t="shared" si="26"/>
        <v>4.17</v>
      </c>
      <c r="N596" t="str">
        <f t="shared" si="27"/>
        <v>FRAGILES</v>
      </c>
    </row>
    <row r="597" spans="9:14" ht="16.2" x14ac:dyDescent="0.4">
      <c r="I597" s="155" t="s">
        <v>2462</v>
      </c>
      <c r="J597" s="155" t="s">
        <v>2463</v>
      </c>
      <c r="K597" s="155" t="s">
        <v>2464</v>
      </c>
      <c r="L597" s="155">
        <v>3.42</v>
      </c>
      <c r="M597">
        <f t="shared" si="26"/>
        <v>3.42</v>
      </c>
      <c r="N597" t="str">
        <f t="shared" si="27"/>
        <v/>
      </c>
    </row>
    <row r="598" spans="9:14" ht="16.2" x14ac:dyDescent="0.4">
      <c r="I598" s="155" t="s">
        <v>2465</v>
      </c>
      <c r="J598" s="155" t="s">
        <v>2466</v>
      </c>
      <c r="K598" s="155" t="s">
        <v>2467</v>
      </c>
      <c r="L598" s="155">
        <v>3.84</v>
      </c>
      <c r="M598">
        <f t="shared" si="26"/>
        <v>3.84</v>
      </c>
      <c r="N598" t="str">
        <f t="shared" si="27"/>
        <v>FRAGILES</v>
      </c>
    </row>
    <row r="599" spans="9:14" ht="16.2" x14ac:dyDescent="0.4">
      <c r="I599" s="155" t="s">
        <v>2468</v>
      </c>
      <c r="J599" s="155" t="s">
        <v>2469</v>
      </c>
      <c r="K599" s="155" t="s">
        <v>2470</v>
      </c>
      <c r="L599" s="155">
        <v>2.99</v>
      </c>
      <c r="M599">
        <f t="shared" si="26"/>
        <v>2.99</v>
      </c>
      <c r="N599" t="str">
        <f t="shared" si="27"/>
        <v/>
      </c>
    </row>
    <row r="600" spans="9:14" ht="16.2" x14ac:dyDescent="0.4">
      <c r="I600" s="155" t="s">
        <v>2471</v>
      </c>
      <c r="J600" s="155" t="s">
        <v>2472</v>
      </c>
      <c r="K600" s="155" t="s">
        <v>2473</v>
      </c>
      <c r="L600" s="155">
        <v>2.64</v>
      </c>
      <c r="M600">
        <f t="shared" si="26"/>
        <v>2.64</v>
      </c>
      <c r="N600" t="str">
        <f t="shared" si="27"/>
        <v/>
      </c>
    </row>
    <row r="601" spans="9:14" ht="16.2" x14ac:dyDescent="0.4">
      <c r="I601" s="155" t="s">
        <v>2474</v>
      </c>
      <c r="J601" s="155" t="s">
        <v>2475</v>
      </c>
      <c r="K601" s="155" t="s">
        <v>2476</v>
      </c>
      <c r="L601" s="155">
        <v>3.16</v>
      </c>
      <c r="M601">
        <f t="shared" si="26"/>
        <v>3.16</v>
      </c>
      <c r="N601" t="str">
        <f t="shared" si="27"/>
        <v/>
      </c>
    </row>
    <row r="602" spans="9:14" ht="16.2" x14ac:dyDescent="0.4">
      <c r="I602" s="155" t="s">
        <v>2477</v>
      </c>
      <c r="J602" s="155" t="s">
        <v>2478</v>
      </c>
      <c r="K602" s="155" t="s">
        <v>2479</v>
      </c>
      <c r="L602" s="155">
        <v>3.06</v>
      </c>
      <c r="M602">
        <f t="shared" si="26"/>
        <v>3.06</v>
      </c>
      <c r="N602" t="str">
        <f t="shared" si="27"/>
        <v/>
      </c>
    </row>
    <row r="603" spans="9:14" ht="16.2" x14ac:dyDescent="0.4">
      <c r="I603" s="155" t="s">
        <v>2480</v>
      </c>
      <c r="J603" s="155" t="s">
        <v>2481</v>
      </c>
      <c r="K603" s="155" t="s">
        <v>2482</v>
      </c>
      <c r="L603" s="155">
        <v>3.46</v>
      </c>
      <c r="M603">
        <f t="shared" si="26"/>
        <v>3.46</v>
      </c>
      <c r="N603" t="str">
        <f t="shared" si="27"/>
        <v/>
      </c>
    </row>
    <row r="604" spans="9:14" ht="16.2" x14ac:dyDescent="0.4">
      <c r="I604" s="155" t="s">
        <v>2483</v>
      </c>
      <c r="J604" s="155" t="s">
        <v>1838</v>
      </c>
      <c r="K604" s="155" t="s">
        <v>2484</v>
      </c>
      <c r="L604" s="155">
        <v>4.08</v>
      </c>
      <c r="M604">
        <f t="shared" si="26"/>
        <v>4.08</v>
      </c>
      <c r="N604" t="str">
        <f t="shared" si="27"/>
        <v>FRAGILES</v>
      </c>
    </row>
    <row r="605" spans="9:14" ht="16.2" x14ac:dyDescent="0.4">
      <c r="I605" s="155" t="s">
        <v>2485</v>
      </c>
      <c r="J605" s="155" t="s">
        <v>2486</v>
      </c>
      <c r="K605" s="155" t="s">
        <v>541</v>
      </c>
      <c r="L605" s="155">
        <v>3.72</v>
      </c>
      <c r="M605">
        <f t="shared" si="26"/>
        <v>3.72</v>
      </c>
      <c r="N605" t="str">
        <f t="shared" si="27"/>
        <v/>
      </c>
    </row>
    <row r="606" spans="9:14" ht="16.2" x14ac:dyDescent="0.4">
      <c r="I606" s="155" t="s">
        <v>2487</v>
      </c>
      <c r="J606" s="155" t="s">
        <v>2488</v>
      </c>
      <c r="K606" s="155" t="s">
        <v>2489</v>
      </c>
      <c r="L606" s="155">
        <v>3.91</v>
      </c>
      <c r="M606">
        <f t="shared" si="26"/>
        <v>3.91</v>
      </c>
      <c r="N606" t="str">
        <f t="shared" si="27"/>
        <v>FRAGILES</v>
      </c>
    </row>
    <row r="607" spans="9:14" ht="16.2" x14ac:dyDescent="0.4">
      <c r="I607" s="155" t="s">
        <v>2490</v>
      </c>
      <c r="J607" s="155" t="s">
        <v>2491</v>
      </c>
      <c r="K607" s="155" t="s">
        <v>543</v>
      </c>
      <c r="L607" s="155">
        <v>4.03</v>
      </c>
      <c r="M607">
        <f t="shared" si="26"/>
        <v>4.03</v>
      </c>
      <c r="N607" t="str">
        <f t="shared" si="27"/>
        <v>FRAGILES</v>
      </c>
    </row>
    <row r="608" spans="9:14" ht="16.2" x14ac:dyDescent="0.4">
      <c r="I608" s="155" t="s">
        <v>2492</v>
      </c>
      <c r="J608" s="155" t="s">
        <v>2493</v>
      </c>
      <c r="K608" s="155" t="s">
        <v>2494</v>
      </c>
      <c r="L608" s="155">
        <v>3.88</v>
      </c>
      <c r="M608">
        <f t="shared" si="26"/>
        <v>3.88</v>
      </c>
      <c r="N608" t="str">
        <f t="shared" si="27"/>
        <v>FRAGILES</v>
      </c>
    </row>
    <row r="609" spans="9:14" ht="16.2" x14ac:dyDescent="0.4">
      <c r="I609" s="155" t="s">
        <v>2495</v>
      </c>
      <c r="J609" s="155" t="s">
        <v>2496</v>
      </c>
      <c r="K609" s="155" t="s">
        <v>2497</v>
      </c>
      <c r="L609" s="155">
        <v>4.3099999999999996</v>
      </c>
      <c r="M609">
        <f t="shared" si="26"/>
        <v>4.3099999999999996</v>
      </c>
      <c r="N609" t="str">
        <f t="shared" si="27"/>
        <v>FRAGILES</v>
      </c>
    </row>
    <row r="610" spans="9:14" ht="16.2" x14ac:dyDescent="0.4">
      <c r="I610" s="155" t="s">
        <v>2498</v>
      </c>
      <c r="J610" s="155" t="s">
        <v>2499</v>
      </c>
      <c r="K610" s="155" t="s">
        <v>2500</v>
      </c>
      <c r="L610" s="155">
        <v>4.1900000000000004</v>
      </c>
      <c r="M610">
        <f t="shared" si="26"/>
        <v>4.1900000000000004</v>
      </c>
      <c r="N610" t="str">
        <f t="shared" si="27"/>
        <v>FRAGILES</v>
      </c>
    </row>
    <row r="611" spans="9:14" ht="16.2" x14ac:dyDescent="0.4">
      <c r="I611" s="155" t="s">
        <v>2501</v>
      </c>
      <c r="J611" s="155" t="s">
        <v>2502</v>
      </c>
      <c r="K611" s="155" t="s">
        <v>545</v>
      </c>
      <c r="L611" s="155">
        <v>2.95</v>
      </c>
      <c r="M611">
        <f t="shared" si="26"/>
        <v>2.95</v>
      </c>
      <c r="N611" t="str">
        <f t="shared" si="27"/>
        <v/>
      </c>
    </row>
    <row r="612" spans="9:14" ht="16.2" x14ac:dyDescent="0.4">
      <c r="I612" s="155" t="s">
        <v>2503</v>
      </c>
      <c r="J612" s="155" t="s">
        <v>1007</v>
      </c>
      <c r="K612" s="155" t="s">
        <v>2504</v>
      </c>
      <c r="L612" s="155">
        <v>3.77</v>
      </c>
      <c r="M612">
        <f t="shared" si="26"/>
        <v>3.77</v>
      </c>
      <c r="N612" t="str">
        <f t="shared" si="27"/>
        <v/>
      </c>
    </row>
    <row r="613" spans="9:14" ht="16.2" x14ac:dyDescent="0.4">
      <c r="I613" s="155" t="s">
        <v>2505</v>
      </c>
      <c r="J613" s="155" t="s">
        <v>2506</v>
      </c>
      <c r="K613" s="155" t="s">
        <v>547</v>
      </c>
      <c r="L613" s="155">
        <v>4.1100000000000003</v>
      </c>
      <c r="M613">
        <f t="shared" si="26"/>
        <v>4.1100000000000003</v>
      </c>
      <c r="N613" t="str">
        <f t="shared" si="27"/>
        <v>FRAGILES</v>
      </c>
    </row>
    <row r="614" spans="9:14" ht="16.2" x14ac:dyDescent="0.4">
      <c r="I614" s="155" t="s">
        <v>2507</v>
      </c>
      <c r="J614" s="155" t="s">
        <v>1517</v>
      </c>
      <c r="K614" s="155" t="s">
        <v>2508</v>
      </c>
      <c r="L614" s="155">
        <v>3.98</v>
      </c>
      <c r="M614">
        <f t="shared" si="26"/>
        <v>3.98</v>
      </c>
      <c r="N614" t="str">
        <f t="shared" si="27"/>
        <v>FRAGILES</v>
      </c>
    </row>
    <row r="615" spans="9:14" ht="16.2" x14ac:dyDescent="0.4">
      <c r="I615" s="155" t="s">
        <v>2509</v>
      </c>
      <c r="J615" s="155" t="s">
        <v>2510</v>
      </c>
      <c r="K615" s="155" t="s">
        <v>549</v>
      </c>
      <c r="L615" s="155">
        <v>2.68</v>
      </c>
      <c r="M615">
        <f t="shared" si="26"/>
        <v>2.68</v>
      </c>
      <c r="N615" t="str">
        <f t="shared" si="27"/>
        <v/>
      </c>
    </row>
    <row r="616" spans="9:14" ht="16.2" x14ac:dyDescent="0.4">
      <c r="I616" s="155" t="s">
        <v>2511</v>
      </c>
      <c r="J616" s="155" t="s">
        <v>2512</v>
      </c>
      <c r="K616" s="155" t="s">
        <v>2513</v>
      </c>
      <c r="L616" s="155">
        <v>3.43</v>
      </c>
      <c r="M616">
        <f t="shared" si="26"/>
        <v>3.43</v>
      </c>
      <c r="N616" t="str">
        <f t="shared" si="27"/>
        <v/>
      </c>
    </row>
    <row r="617" spans="9:14" ht="16.2" x14ac:dyDescent="0.4">
      <c r="I617" s="155" t="s">
        <v>2514</v>
      </c>
      <c r="J617" s="155" t="s">
        <v>2515</v>
      </c>
      <c r="K617" s="155" t="s">
        <v>2516</v>
      </c>
      <c r="L617" s="155">
        <v>2.64</v>
      </c>
      <c r="M617">
        <f t="shared" si="26"/>
        <v>2.64</v>
      </c>
      <c r="N617" t="str">
        <f t="shared" si="27"/>
        <v/>
      </c>
    </row>
    <row r="618" spans="9:14" ht="16.2" x14ac:dyDescent="0.4">
      <c r="I618" s="155" t="s">
        <v>2517</v>
      </c>
      <c r="J618" s="155" t="s">
        <v>2518</v>
      </c>
      <c r="K618" s="155" t="s">
        <v>2519</v>
      </c>
      <c r="L618" s="155">
        <v>3.32</v>
      </c>
      <c r="M618">
        <f t="shared" si="26"/>
        <v>3.32</v>
      </c>
      <c r="N618" t="str">
        <f t="shared" si="27"/>
        <v/>
      </c>
    </row>
    <row r="619" spans="9:14" ht="16.2" x14ac:dyDescent="0.4">
      <c r="I619" s="155" t="s">
        <v>2520</v>
      </c>
      <c r="J619" s="155" t="s">
        <v>2521</v>
      </c>
      <c r="K619" s="155" t="s">
        <v>2522</v>
      </c>
      <c r="L619" s="155">
        <v>2.95</v>
      </c>
      <c r="M619">
        <f t="shared" si="26"/>
        <v>2.95</v>
      </c>
      <c r="N619" t="str">
        <f t="shared" si="27"/>
        <v/>
      </c>
    </row>
    <row r="620" spans="9:14" ht="16.2" x14ac:dyDescent="0.4">
      <c r="I620" s="155" t="s">
        <v>2523</v>
      </c>
      <c r="J620" s="155" t="s">
        <v>2524</v>
      </c>
      <c r="K620" s="155" t="s">
        <v>2525</v>
      </c>
      <c r="L620" s="155">
        <v>2.98</v>
      </c>
      <c r="M620">
        <f t="shared" si="26"/>
        <v>2.98</v>
      </c>
      <c r="N620" t="str">
        <f t="shared" si="27"/>
        <v/>
      </c>
    </row>
    <row r="621" spans="9:14" ht="16.2" x14ac:dyDescent="0.4">
      <c r="I621" s="155" t="s">
        <v>2526</v>
      </c>
      <c r="J621" s="155" t="s">
        <v>2527</v>
      </c>
      <c r="K621" s="155" t="s">
        <v>551</v>
      </c>
      <c r="L621" s="155">
        <v>3.01</v>
      </c>
      <c r="M621">
        <f t="shared" si="26"/>
        <v>3.01</v>
      </c>
      <c r="N621" t="str">
        <f t="shared" si="27"/>
        <v/>
      </c>
    </row>
    <row r="622" spans="9:14" ht="16.2" x14ac:dyDescent="0.4">
      <c r="I622" s="155" t="s">
        <v>2528</v>
      </c>
      <c r="J622" s="155" t="s">
        <v>2529</v>
      </c>
      <c r="K622" s="155" t="s">
        <v>2530</v>
      </c>
      <c r="L622" s="155">
        <v>3.07</v>
      </c>
      <c r="M622">
        <f t="shared" si="26"/>
        <v>3.07</v>
      </c>
      <c r="N622" t="str">
        <f t="shared" si="27"/>
        <v/>
      </c>
    </row>
    <row r="623" spans="9:14" ht="16.2" x14ac:dyDescent="0.4">
      <c r="I623" s="155" t="s">
        <v>2531</v>
      </c>
      <c r="J623" s="155" t="s">
        <v>2532</v>
      </c>
      <c r="K623" s="155" t="s">
        <v>553</v>
      </c>
      <c r="L623" s="155">
        <v>3.87</v>
      </c>
      <c r="M623">
        <f t="shared" si="26"/>
        <v>3.87</v>
      </c>
      <c r="N623" t="str">
        <f t="shared" si="27"/>
        <v>FRAGILES</v>
      </c>
    </row>
    <row r="624" spans="9:14" ht="16.2" x14ac:dyDescent="0.4">
      <c r="I624" s="155" t="s">
        <v>2533</v>
      </c>
      <c r="J624" s="155" t="s">
        <v>2534</v>
      </c>
      <c r="K624" s="155" t="s">
        <v>555</v>
      </c>
      <c r="L624" s="155">
        <v>3.11</v>
      </c>
      <c r="M624">
        <f t="shared" si="26"/>
        <v>3.11</v>
      </c>
      <c r="N624" t="str">
        <f t="shared" si="27"/>
        <v/>
      </c>
    </row>
    <row r="625" spans="9:14" ht="16.2" x14ac:dyDescent="0.4">
      <c r="I625" s="155" t="s">
        <v>2535</v>
      </c>
      <c r="J625" s="155" t="s">
        <v>2536</v>
      </c>
      <c r="K625" s="155" t="s">
        <v>2537</v>
      </c>
      <c r="L625" s="155">
        <v>4.6399999999999997</v>
      </c>
      <c r="M625">
        <f t="shared" si="26"/>
        <v>4.6399999999999997</v>
      </c>
      <c r="N625" t="str">
        <f t="shared" si="27"/>
        <v>FRAGILES</v>
      </c>
    </row>
    <row r="626" spans="9:14" ht="16.2" x14ac:dyDescent="0.4">
      <c r="I626" s="155" t="s">
        <v>2538</v>
      </c>
      <c r="J626" s="155" t="s">
        <v>2539</v>
      </c>
      <c r="K626" s="155" t="s">
        <v>2540</v>
      </c>
      <c r="L626" s="155">
        <v>2.59</v>
      </c>
      <c r="M626">
        <f t="shared" si="26"/>
        <v>2.59</v>
      </c>
      <c r="N626" t="str">
        <f t="shared" si="27"/>
        <v/>
      </c>
    </row>
    <row r="627" spans="9:14" ht="16.2" x14ac:dyDescent="0.4">
      <c r="I627" s="155" t="s">
        <v>2541</v>
      </c>
      <c r="J627" s="155" t="s">
        <v>2542</v>
      </c>
      <c r="K627" s="155" t="s">
        <v>2543</v>
      </c>
      <c r="L627" s="155">
        <v>3.5</v>
      </c>
      <c r="M627">
        <f t="shared" si="26"/>
        <v>3.5</v>
      </c>
      <c r="N627" t="str">
        <f t="shared" si="27"/>
        <v/>
      </c>
    </row>
    <row r="628" spans="9:14" ht="16.2" x14ac:dyDescent="0.4">
      <c r="I628" s="155" t="s">
        <v>2544</v>
      </c>
      <c r="J628" s="155" t="s">
        <v>2545</v>
      </c>
      <c r="K628" s="155" t="s">
        <v>2546</v>
      </c>
      <c r="L628" s="155">
        <v>3.24</v>
      </c>
      <c r="M628">
        <f t="shared" si="26"/>
        <v>3.24</v>
      </c>
      <c r="N628" t="str">
        <f t="shared" si="27"/>
        <v/>
      </c>
    </row>
    <row r="629" spans="9:14" ht="16.2" x14ac:dyDescent="0.4">
      <c r="I629" s="155" t="s">
        <v>2547</v>
      </c>
      <c r="J629" s="155" t="s">
        <v>2548</v>
      </c>
      <c r="K629" s="155" t="s">
        <v>2549</v>
      </c>
      <c r="L629" s="155">
        <v>3</v>
      </c>
      <c r="M629">
        <f t="shared" si="26"/>
        <v>3</v>
      </c>
      <c r="N629" t="str">
        <f t="shared" si="27"/>
        <v/>
      </c>
    </row>
    <row r="630" spans="9:14" ht="16.2" x14ac:dyDescent="0.4">
      <c r="I630" s="155" t="s">
        <v>2550</v>
      </c>
      <c r="J630" s="155" t="s">
        <v>2551</v>
      </c>
      <c r="K630" s="155" t="s">
        <v>557</v>
      </c>
      <c r="L630" s="155">
        <v>3.48</v>
      </c>
      <c r="M630">
        <f t="shared" si="26"/>
        <v>3.48</v>
      </c>
      <c r="N630" t="str">
        <f t="shared" si="27"/>
        <v/>
      </c>
    </row>
    <row r="631" spans="9:14" ht="16.2" x14ac:dyDescent="0.4">
      <c r="I631" s="155" t="s">
        <v>2552</v>
      </c>
      <c r="J631" s="155" t="s">
        <v>2553</v>
      </c>
      <c r="K631" s="155" t="s">
        <v>559</v>
      </c>
      <c r="L631" s="155">
        <v>2.59</v>
      </c>
      <c r="M631">
        <f t="shared" si="26"/>
        <v>2.59</v>
      </c>
      <c r="N631" t="str">
        <f t="shared" si="27"/>
        <v/>
      </c>
    </row>
    <row r="632" spans="9:14" ht="16.2" x14ac:dyDescent="0.4">
      <c r="I632" s="155" t="s">
        <v>2554</v>
      </c>
      <c r="J632" s="155" t="s">
        <v>2555</v>
      </c>
      <c r="K632" s="155" t="s">
        <v>2556</v>
      </c>
      <c r="L632" s="155">
        <v>2.95</v>
      </c>
      <c r="M632">
        <f t="shared" si="26"/>
        <v>2.95</v>
      </c>
      <c r="N632" t="str">
        <f t="shared" si="27"/>
        <v/>
      </c>
    </row>
    <row r="633" spans="9:14" ht="16.2" x14ac:dyDescent="0.4">
      <c r="I633" s="155" t="s">
        <v>2557</v>
      </c>
      <c r="J633" s="155" t="s">
        <v>2558</v>
      </c>
      <c r="K633" s="155" t="s">
        <v>561</v>
      </c>
      <c r="L633" s="155">
        <v>3.05</v>
      </c>
      <c r="M633">
        <f t="shared" si="26"/>
        <v>3.05</v>
      </c>
      <c r="N633" t="str">
        <f t="shared" si="27"/>
        <v/>
      </c>
    </row>
    <row r="634" spans="9:14" ht="16.2" x14ac:dyDescent="0.4">
      <c r="I634" s="155" t="s">
        <v>2559</v>
      </c>
      <c r="J634" s="155" t="s">
        <v>1665</v>
      </c>
      <c r="K634" s="155" t="s">
        <v>563</v>
      </c>
      <c r="L634" s="155">
        <v>1.98</v>
      </c>
      <c r="M634">
        <f t="shared" si="26"/>
        <v>1.98</v>
      </c>
      <c r="N634" t="str">
        <f t="shared" si="27"/>
        <v/>
      </c>
    </row>
    <row r="635" spans="9:14" ht="16.2" x14ac:dyDescent="0.4">
      <c r="I635" s="155" t="s">
        <v>2560</v>
      </c>
      <c r="J635" s="155" t="s">
        <v>2561</v>
      </c>
      <c r="K635" s="155" t="s">
        <v>2562</v>
      </c>
      <c r="L635" s="155">
        <v>3.17</v>
      </c>
      <c r="M635">
        <f t="shared" si="26"/>
        <v>3.17</v>
      </c>
      <c r="N635" t="str">
        <f t="shared" si="27"/>
        <v/>
      </c>
    </row>
    <row r="636" spans="9:14" ht="16.2" x14ac:dyDescent="0.4">
      <c r="I636" s="155" t="s">
        <v>2563</v>
      </c>
      <c r="J636" s="155" t="s">
        <v>2564</v>
      </c>
      <c r="K636" s="155" t="s">
        <v>2565</v>
      </c>
      <c r="L636" s="155">
        <v>2.5</v>
      </c>
      <c r="M636">
        <f t="shared" si="26"/>
        <v>2.5</v>
      </c>
      <c r="N636" t="str">
        <f t="shared" si="27"/>
        <v/>
      </c>
    </row>
    <row r="637" spans="9:14" ht="16.2" x14ac:dyDescent="0.4">
      <c r="I637" s="155" t="s">
        <v>2566</v>
      </c>
      <c r="J637" s="155" t="s">
        <v>1489</v>
      </c>
      <c r="K637" s="155" t="s">
        <v>2567</v>
      </c>
      <c r="L637" s="155">
        <v>3.81</v>
      </c>
      <c r="M637">
        <f t="shared" si="26"/>
        <v>3.81</v>
      </c>
      <c r="N637" t="str">
        <f t="shared" si="27"/>
        <v>FRAGILES</v>
      </c>
    </row>
    <row r="638" spans="9:14" ht="16.2" x14ac:dyDescent="0.4">
      <c r="I638" s="155" t="s">
        <v>2568</v>
      </c>
      <c r="J638" s="155" t="s">
        <v>2569</v>
      </c>
      <c r="K638" s="155" t="s">
        <v>2570</v>
      </c>
      <c r="L638" s="155">
        <v>3.24</v>
      </c>
      <c r="M638">
        <f t="shared" si="26"/>
        <v>3.24</v>
      </c>
      <c r="N638" t="str">
        <f t="shared" si="27"/>
        <v/>
      </c>
    </row>
    <row r="639" spans="9:14" ht="16.2" x14ac:dyDescent="0.4">
      <c r="I639" s="155" t="s">
        <v>2571</v>
      </c>
      <c r="J639" s="155" t="s">
        <v>2572</v>
      </c>
      <c r="K639" s="155" t="s">
        <v>2573</v>
      </c>
      <c r="L639" s="155">
        <v>2.2799999999999998</v>
      </c>
      <c r="M639">
        <f t="shared" si="26"/>
        <v>2.2799999999999998</v>
      </c>
      <c r="N639" t="str">
        <f t="shared" si="27"/>
        <v/>
      </c>
    </row>
    <row r="640" spans="9:14" ht="16.2" x14ac:dyDescent="0.4">
      <c r="I640" s="155" t="s">
        <v>2574</v>
      </c>
      <c r="J640" s="155" t="s">
        <v>2575</v>
      </c>
      <c r="K640" s="155" t="s">
        <v>2576</v>
      </c>
      <c r="L640" s="155">
        <v>2.16</v>
      </c>
      <c r="M640">
        <f t="shared" si="26"/>
        <v>2.16</v>
      </c>
      <c r="N640" t="str">
        <f t="shared" si="27"/>
        <v/>
      </c>
    </row>
    <row r="641" spans="9:14" ht="16.2" x14ac:dyDescent="0.4">
      <c r="I641" s="155" t="s">
        <v>2577</v>
      </c>
      <c r="J641" s="155" t="s">
        <v>2578</v>
      </c>
      <c r="K641" s="155" t="s">
        <v>2579</v>
      </c>
      <c r="L641" s="155">
        <v>3.67</v>
      </c>
      <c r="M641">
        <f t="shared" si="26"/>
        <v>3.67</v>
      </c>
      <c r="N641" t="str">
        <f t="shared" si="27"/>
        <v/>
      </c>
    </row>
    <row r="642" spans="9:14" ht="16.2" x14ac:dyDescent="0.4">
      <c r="I642" s="155" t="s">
        <v>2580</v>
      </c>
      <c r="J642" s="155" t="s">
        <v>2581</v>
      </c>
      <c r="K642" s="155" t="s">
        <v>2582</v>
      </c>
      <c r="L642" s="155">
        <v>2.96</v>
      </c>
      <c r="M642">
        <f t="shared" si="26"/>
        <v>2.96</v>
      </c>
      <c r="N642" t="str">
        <f t="shared" si="27"/>
        <v/>
      </c>
    </row>
    <row r="643" spans="9:14" ht="16.2" x14ac:dyDescent="0.4">
      <c r="I643" s="155" t="s">
        <v>2583</v>
      </c>
      <c r="J643" s="155" t="s">
        <v>2584</v>
      </c>
      <c r="K643" s="155" t="s">
        <v>565</v>
      </c>
      <c r="L643" s="155">
        <v>3.53</v>
      </c>
      <c r="M643">
        <f t="shared" si="26"/>
        <v>3.53</v>
      </c>
      <c r="N643" t="str">
        <f t="shared" si="27"/>
        <v/>
      </c>
    </row>
    <row r="644" spans="9:14" ht="16.2" x14ac:dyDescent="0.4">
      <c r="I644" s="155" t="s">
        <v>2585</v>
      </c>
      <c r="J644" s="155" t="s">
        <v>2586</v>
      </c>
      <c r="K644" s="155" t="s">
        <v>2587</v>
      </c>
      <c r="L644" s="155">
        <v>3</v>
      </c>
      <c r="M644">
        <f t="shared" ref="M644:M707" si="28">L644+0</f>
        <v>3</v>
      </c>
      <c r="N644" t="str">
        <f t="shared" ref="N644:N707" si="29">IF(M644&gt;$M$1,"FRAGILES","")</f>
        <v/>
      </c>
    </row>
    <row r="645" spans="9:14" ht="16.2" x14ac:dyDescent="0.4">
      <c r="I645" s="155" t="s">
        <v>2588</v>
      </c>
      <c r="J645" s="155" t="s">
        <v>2589</v>
      </c>
      <c r="K645" s="155" t="s">
        <v>2590</v>
      </c>
      <c r="L645" s="155">
        <v>3.52</v>
      </c>
      <c r="M645">
        <f t="shared" si="28"/>
        <v>3.52</v>
      </c>
      <c r="N645" t="str">
        <f t="shared" si="29"/>
        <v/>
      </c>
    </row>
    <row r="646" spans="9:14" ht="16.2" x14ac:dyDescent="0.4">
      <c r="I646" s="155" t="s">
        <v>2591</v>
      </c>
      <c r="J646" s="155" t="s">
        <v>2592</v>
      </c>
      <c r="K646" s="155" t="s">
        <v>2593</v>
      </c>
      <c r="L646" s="155">
        <v>3.58</v>
      </c>
      <c r="M646">
        <f t="shared" si="28"/>
        <v>3.58</v>
      </c>
      <c r="N646" t="str">
        <f t="shared" si="29"/>
        <v/>
      </c>
    </row>
    <row r="647" spans="9:14" ht="16.2" x14ac:dyDescent="0.4">
      <c r="I647" s="155" t="s">
        <v>2594</v>
      </c>
      <c r="J647" s="155" t="s">
        <v>2595</v>
      </c>
      <c r="K647" s="155" t="s">
        <v>2596</v>
      </c>
      <c r="L647" s="155">
        <v>2.56</v>
      </c>
      <c r="M647">
        <f t="shared" si="28"/>
        <v>2.56</v>
      </c>
      <c r="N647" t="str">
        <f t="shared" si="29"/>
        <v/>
      </c>
    </row>
    <row r="648" spans="9:14" ht="16.2" x14ac:dyDescent="0.4">
      <c r="I648" s="155" t="s">
        <v>2597</v>
      </c>
      <c r="J648" s="155" t="s">
        <v>2598</v>
      </c>
      <c r="K648" s="155" t="s">
        <v>2599</v>
      </c>
      <c r="L648" s="155">
        <v>3.58</v>
      </c>
      <c r="M648">
        <f t="shared" si="28"/>
        <v>3.58</v>
      </c>
      <c r="N648" t="str">
        <f t="shared" si="29"/>
        <v/>
      </c>
    </row>
    <row r="649" spans="9:14" ht="16.2" x14ac:dyDescent="0.4">
      <c r="I649" s="155" t="s">
        <v>2600</v>
      </c>
      <c r="J649" s="155" t="s">
        <v>2601</v>
      </c>
      <c r="K649" s="155" t="s">
        <v>2602</v>
      </c>
      <c r="L649" s="155">
        <v>3.67</v>
      </c>
      <c r="M649">
        <f t="shared" si="28"/>
        <v>3.67</v>
      </c>
      <c r="N649" t="str">
        <f t="shared" si="29"/>
        <v/>
      </c>
    </row>
    <row r="650" spans="9:14" ht="16.2" x14ac:dyDescent="0.4">
      <c r="I650" s="155" t="s">
        <v>2603</v>
      </c>
      <c r="J650" s="155" t="s">
        <v>2604</v>
      </c>
      <c r="K650" s="155" t="s">
        <v>2605</v>
      </c>
      <c r="L650" s="155">
        <v>2.41</v>
      </c>
      <c r="M650">
        <f t="shared" si="28"/>
        <v>2.41</v>
      </c>
      <c r="N650" t="str">
        <f t="shared" si="29"/>
        <v/>
      </c>
    </row>
    <row r="651" spans="9:14" ht="16.2" x14ac:dyDescent="0.4">
      <c r="I651" s="155" t="s">
        <v>2606</v>
      </c>
      <c r="J651" s="155" t="s">
        <v>2607</v>
      </c>
      <c r="K651" s="155" t="s">
        <v>2608</v>
      </c>
      <c r="L651" s="155">
        <v>3.33</v>
      </c>
      <c r="M651">
        <f t="shared" si="28"/>
        <v>3.33</v>
      </c>
      <c r="N651" t="str">
        <f t="shared" si="29"/>
        <v/>
      </c>
    </row>
    <row r="652" spans="9:14" ht="16.2" x14ac:dyDescent="0.4">
      <c r="I652" s="155" t="s">
        <v>2609</v>
      </c>
      <c r="J652" s="155" t="s">
        <v>2610</v>
      </c>
      <c r="K652" s="155" t="s">
        <v>567</v>
      </c>
      <c r="L652" s="155">
        <v>3.05</v>
      </c>
      <c r="M652">
        <f t="shared" si="28"/>
        <v>3.05</v>
      </c>
      <c r="N652" t="str">
        <f t="shared" si="29"/>
        <v/>
      </c>
    </row>
    <row r="653" spans="9:14" ht="16.2" x14ac:dyDescent="0.4">
      <c r="I653" s="155" t="s">
        <v>2611</v>
      </c>
      <c r="J653" s="155" t="s">
        <v>1481</v>
      </c>
      <c r="K653" s="155" t="s">
        <v>2612</v>
      </c>
      <c r="L653" s="155">
        <v>2.52</v>
      </c>
      <c r="M653">
        <f t="shared" si="28"/>
        <v>2.52</v>
      </c>
      <c r="N653" t="str">
        <f t="shared" si="29"/>
        <v/>
      </c>
    </row>
    <row r="654" spans="9:14" ht="16.2" x14ac:dyDescent="0.4">
      <c r="I654" s="155" t="s">
        <v>2613</v>
      </c>
      <c r="J654" s="155" t="s">
        <v>1537</v>
      </c>
      <c r="K654" s="155" t="s">
        <v>2614</v>
      </c>
      <c r="L654" s="155">
        <v>3.68</v>
      </c>
      <c r="M654">
        <f t="shared" si="28"/>
        <v>3.68</v>
      </c>
      <c r="N654" t="str">
        <f t="shared" si="29"/>
        <v/>
      </c>
    </row>
    <row r="655" spans="9:14" ht="16.2" x14ac:dyDescent="0.4">
      <c r="I655" s="155" t="s">
        <v>2615</v>
      </c>
      <c r="J655" s="155" t="s">
        <v>2616</v>
      </c>
      <c r="K655" s="155" t="s">
        <v>569</v>
      </c>
      <c r="L655" s="155">
        <v>3.11</v>
      </c>
      <c r="M655">
        <f t="shared" si="28"/>
        <v>3.11</v>
      </c>
      <c r="N655" t="str">
        <f t="shared" si="29"/>
        <v/>
      </c>
    </row>
    <row r="656" spans="9:14" ht="16.2" x14ac:dyDescent="0.4">
      <c r="I656" s="155" t="s">
        <v>2617</v>
      </c>
      <c r="J656" s="155" t="s">
        <v>893</v>
      </c>
      <c r="K656" s="155" t="s">
        <v>573</v>
      </c>
      <c r="L656" s="155">
        <v>3.92</v>
      </c>
      <c r="M656">
        <f t="shared" si="28"/>
        <v>3.92</v>
      </c>
      <c r="N656" t="str">
        <f t="shared" si="29"/>
        <v>FRAGILES</v>
      </c>
    </row>
    <row r="657" spans="9:14" ht="16.2" x14ac:dyDescent="0.4">
      <c r="I657" s="155" t="s">
        <v>2618</v>
      </c>
      <c r="J657" s="155" t="s">
        <v>2619</v>
      </c>
      <c r="K657" s="155" t="s">
        <v>575</v>
      </c>
      <c r="L657" s="155">
        <v>2.96</v>
      </c>
      <c r="M657">
        <f t="shared" si="28"/>
        <v>2.96</v>
      </c>
      <c r="N657" t="str">
        <f t="shared" si="29"/>
        <v/>
      </c>
    </row>
    <row r="658" spans="9:14" ht="16.2" x14ac:dyDescent="0.4">
      <c r="I658" s="155" t="s">
        <v>2620</v>
      </c>
      <c r="J658" s="155" t="s">
        <v>2621</v>
      </c>
      <c r="K658" s="155" t="s">
        <v>2622</v>
      </c>
      <c r="L658" s="155">
        <v>3.23</v>
      </c>
      <c r="M658">
        <f t="shared" si="28"/>
        <v>3.23</v>
      </c>
      <c r="N658" t="str">
        <f t="shared" si="29"/>
        <v/>
      </c>
    </row>
    <row r="659" spans="9:14" ht="16.2" x14ac:dyDescent="0.4">
      <c r="I659" s="155" t="s">
        <v>2623</v>
      </c>
      <c r="J659" s="155" t="s">
        <v>2624</v>
      </c>
      <c r="K659" s="155" t="s">
        <v>577</v>
      </c>
      <c r="L659" s="155">
        <v>3.42</v>
      </c>
      <c r="M659">
        <f t="shared" si="28"/>
        <v>3.42</v>
      </c>
      <c r="N659" t="str">
        <f t="shared" si="29"/>
        <v/>
      </c>
    </row>
    <row r="660" spans="9:14" ht="16.2" x14ac:dyDescent="0.4">
      <c r="I660" s="155" t="s">
        <v>2625</v>
      </c>
      <c r="J660" s="155" t="s">
        <v>2626</v>
      </c>
      <c r="K660" s="155" t="s">
        <v>579</v>
      </c>
      <c r="L660" s="155">
        <v>2.99</v>
      </c>
      <c r="M660">
        <f t="shared" si="28"/>
        <v>2.99</v>
      </c>
      <c r="N660" t="str">
        <f t="shared" si="29"/>
        <v/>
      </c>
    </row>
    <row r="661" spans="9:14" ht="16.2" x14ac:dyDescent="0.4">
      <c r="I661" s="155" t="s">
        <v>2627</v>
      </c>
      <c r="J661" s="155" t="s">
        <v>2628</v>
      </c>
      <c r="K661" s="155" t="s">
        <v>2629</v>
      </c>
      <c r="L661" s="155">
        <v>2.2799999999999998</v>
      </c>
      <c r="M661">
        <f t="shared" si="28"/>
        <v>2.2799999999999998</v>
      </c>
      <c r="N661" t="str">
        <f t="shared" si="29"/>
        <v/>
      </c>
    </row>
    <row r="662" spans="9:14" ht="16.2" x14ac:dyDescent="0.4">
      <c r="I662" s="155" t="s">
        <v>2630</v>
      </c>
      <c r="J662" s="155" t="s">
        <v>2631</v>
      </c>
      <c r="K662" s="155" t="s">
        <v>2632</v>
      </c>
      <c r="L662" s="155">
        <v>2.8</v>
      </c>
      <c r="M662">
        <f t="shared" si="28"/>
        <v>2.8</v>
      </c>
      <c r="N662" t="str">
        <f t="shared" si="29"/>
        <v/>
      </c>
    </row>
    <row r="663" spans="9:14" ht="16.2" x14ac:dyDescent="0.4">
      <c r="I663" s="155" t="s">
        <v>2633</v>
      </c>
      <c r="J663" s="155" t="s">
        <v>2634</v>
      </c>
      <c r="K663" s="155" t="s">
        <v>2635</v>
      </c>
      <c r="L663" s="155">
        <v>2.62</v>
      </c>
      <c r="M663">
        <f t="shared" si="28"/>
        <v>2.62</v>
      </c>
      <c r="N663" t="str">
        <f t="shared" si="29"/>
        <v/>
      </c>
    </row>
    <row r="664" spans="9:14" ht="16.2" x14ac:dyDescent="0.4">
      <c r="I664" s="155" t="s">
        <v>2636</v>
      </c>
      <c r="J664" s="155" t="s">
        <v>2637</v>
      </c>
      <c r="K664" s="155" t="s">
        <v>581</v>
      </c>
      <c r="L664" s="155">
        <v>2.78</v>
      </c>
      <c r="M664">
        <f t="shared" si="28"/>
        <v>2.78</v>
      </c>
      <c r="N664" t="str">
        <f t="shared" si="29"/>
        <v/>
      </c>
    </row>
    <row r="665" spans="9:14" ht="16.2" x14ac:dyDescent="0.4">
      <c r="I665" s="155" t="s">
        <v>2638</v>
      </c>
      <c r="J665" s="155" t="s">
        <v>2639</v>
      </c>
      <c r="K665" s="155" t="s">
        <v>583</v>
      </c>
      <c r="L665" s="155">
        <v>3.29</v>
      </c>
      <c r="M665">
        <f t="shared" si="28"/>
        <v>3.29</v>
      </c>
      <c r="N665" t="str">
        <f t="shared" si="29"/>
        <v/>
      </c>
    </row>
    <row r="666" spans="9:14" ht="16.2" x14ac:dyDescent="0.4">
      <c r="I666" s="155" t="s">
        <v>2640</v>
      </c>
      <c r="J666" s="155" t="s">
        <v>2558</v>
      </c>
      <c r="K666" s="155" t="s">
        <v>2641</v>
      </c>
      <c r="L666" s="155">
        <v>3.32</v>
      </c>
      <c r="M666">
        <f t="shared" si="28"/>
        <v>3.32</v>
      </c>
      <c r="N666" t="str">
        <f t="shared" si="29"/>
        <v/>
      </c>
    </row>
    <row r="667" spans="9:14" ht="16.2" x14ac:dyDescent="0.4">
      <c r="I667" s="155" t="s">
        <v>2642</v>
      </c>
      <c r="J667" s="155" t="s">
        <v>2643</v>
      </c>
      <c r="K667" s="155" t="s">
        <v>2644</v>
      </c>
      <c r="L667" s="155">
        <v>2.92</v>
      </c>
      <c r="M667">
        <f t="shared" si="28"/>
        <v>2.92</v>
      </c>
      <c r="N667" t="str">
        <f t="shared" si="29"/>
        <v/>
      </c>
    </row>
    <row r="668" spans="9:14" ht="16.2" x14ac:dyDescent="0.4">
      <c r="I668" s="155" t="s">
        <v>2645</v>
      </c>
      <c r="J668" s="155" t="s">
        <v>2646</v>
      </c>
      <c r="K668" s="155" t="s">
        <v>2647</v>
      </c>
      <c r="L668" s="155">
        <v>2.54</v>
      </c>
      <c r="M668">
        <f t="shared" si="28"/>
        <v>2.54</v>
      </c>
      <c r="N668" t="str">
        <f t="shared" si="29"/>
        <v/>
      </c>
    </row>
    <row r="669" spans="9:14" ht="16.2" x14ac:dyDescent="0.4">
      <c r="I669" s="155" t="s">
        <v>2648</v>
      </c>
      <c r="J669" s="155" t="s">
        <v>2649</v>
      </c>
      <c r="K669" s="155" t="s">
        <v>2650</v>
      </c>
      <c r="L669" s="155">
        <v>4.07</v>
      </c>
      <c r="M669">
        <f t="shared" si="28"/>
        <v>4.07</v>
      </c>
      <c r="N669" t="str">
        <f t="shared" si="29"/>
        <v>FRAGILES</v>
      </c>
    </row>
    <row r="670" spans="9:14" ht="16.2" x14ac:dyDescent="0.4">
      <c r="I670" s="155" t="s">
        <v>2651</v>
      </c>
      <c r="J670" s="155" t="s">
        <v>2652</v>
      </c>
      <c r="K670" s="155" t="s">
        <v>2653</v>
      </c>
      <c r="L670" s="155">
        <v>3.48</v>
      </c>
      <c r="M670">
        <f t="shared" si="28"/>
        <v>3.48</v>
      </c>
      <c r="N670" t="str">
        <f t="shared" si="29"/>
        <v/>
      </c>
    </row>
    <row r="671" spans="9:14" ht="16.2" x14ac:dyDescent="0.4">
      <c r="I671" s="155" t="s">
        <v>2654</v>
      </c>
      <c r="J671" s="155" t="s">
        <v>2655</v>
      </c>
      <c r="K671" s="155" t="s">
        <v>2656</v>
      </c>
      <c r="L671" s="155">
        <v>2.82</v>
      </c>
      <c r="M671">
        <f t="shared" si="28"/>
        <v>2.82</v>
      </c>
      <c r="N671" t="str">
        <f t="shared" si="29"/>
        <v/>
      </c>
    </row>
    <row r="672" spans="9:14" ht="16.2" x14ac:dyDescent="0.4">
      <c r="I672" s="155" t="s">
        <v>2657</v>
      </c>
      <c r="J672" s="155" t="s">
        <v>2658</v>
      </c>
      <c r="K672" s="155" t="s">
        <v>2659</v>
      </c>
      <c r="L672" s="155">
        <v>3.68</v>
      </c>
      <c r="M672">
        <f t="shared" si="28"/>
        <v>3.68</v>
      </c>
      <c r="N672" t="str">
        <f t="shared" si="29"/>
        <v/>
      </c>
    </row>
    <row r="673" spans="9:14" ht="16.2" x14ac:dyDescent="0.4">
      <c r="I673" s="155" t="s">
        <v>2660</v>
      </c>
      <c r="J673" s="155" t="s">
        <v>2661</v>
      </c>
      <c r="K673" s="155" t="s">
        <v>2662</v>
      </c>
      <c r="L673" s="155">
        <v>3.39</v>
      </c>
      <c r="M673">
        <f t="shared" si="28"/>
        <v>3.39</v>
      </c>
      <c r="N673" t="str">
        <f t="shared" si="29"/>
        <v/>
      </c>
    </row>
    <row r="674" spans="9:14" ht="16.2" x14ac:dyDescent="0.4">
      <c r="I674" s="155" t="s">
        <v>2663</v>
      </c>
      <c r="J674" s="155" t="s">
        <v>2251</v>
      </c>
      <c r="K674" s="155" t="s">
        <v>2664</v>
      </c>
      <c r="L674" s="155">
        <v>2.82</v>
      </c>
      <c r="M674">
        <f t="shared" si="28"/>
        <v>2.82</v>
      </c>
      <c r="N674" t="str">
        <f t="shared" si="29"/>
        <v/>
      </c>
    </row>
    <row r="675" spans="9:14" ht="16.2" x14ac:dyDescent="0.4">
      <c r="I675" s="155" t="s">
        <v>2665</v>
      </c>
      <c r="J675" s="155" t="s">
        <v>2666</v>
      </c>
      <c r="K675" s="155" t="s">
        <v>2667</v>
      </c>
      <c r="L675" s="155">
        <v>3.55</v>
      </c>
      <c r="M675">
        <f t="shared" si="28"/>
        <v>3.55</v>
      </c>
      <c r="N675" t="str">
        <f t="shared" si="29"/>
        <v/>
      </c>
    </row>
    <row r="676" spans="9:14" ht="16.2" x14ac:dyDescent="0.4">
      <c r="I676" s="155" t="s">
        <v>2668</v>
      </c>
      <c r="J676" s="155" t="s">
        <v>2669</v>
      </c>
      <c r="K676" s="155" t="s">
        <v>2670</v>
      </c>
      <c r="L676" s="155">
        <v>4.07</v>
      </c>
      <c r="M676">
        <f t="shared" si="28"/>
        <v>4.07</v>
      </c>
      <c r="N676" t="str">
        <f t="shared" si="29"/>
        <v>FRAGILES</v>
      </c>
    </row>
    <row r="677" spans="9:14" ht="16.2" x14ac:dyDescent="0.4">
      <c r="I677" s="155" t="s">
        <v>2671</v>
      </c>
      <c r="J677" s="155" t="s">
        <v>2672</v>
      </c>
      <c r="K677" s="155" t="s">
        <v>2673</v>
      </c>
      <c r="L677" s="155">
        <v>2.4</v>
      </c>
      <c r="M677">
        <f t="shared" si="28"/>
        <v>2.4</v>
      </c>
      <c r="N677" t="str">
        <f t="shared" si="29"/>
        <v/>
      </c>
    </row>
    <row r="678" spans="9:14" ht="16.2" x14ac:dyDescent="0.4">
      <c r="I678" s="155" t="s">
        <v>2674</v>
      </c>
      <c r="J678" s="155" t="s">
        <v>2675</v>
      </c>
      <c r="K678" s="155" t="s">
        <v>2676</v>
      </c>
      <c r="L678" s="155">
        <v>3.65</v>
      </c>
      <c r="M678">
        <f t="shared" si="28"/>
        <v>3.65</v>
      </c>
      <c r="N678" t="str">
        <f t="shared" si="29"/>
        <v/>
      </c>
    </row>
    <row r="679" spans="9:14" ht="16.2" x14ac:dyDescent="0.4">
      <c r="I679" s="155" t="s">
        <v>2677</v>
      </c>
      <c r="J679" s="155" t="s">
        <v>2678</v>
      </c>
      <c r="K679" s="155" t="s">
        <v>587</v>
      </c>
      <c r="L679" s="155">
        <v>3.19</v>
      </c>
      <c r="M679">
        <f t="shared" si="28"/>
        <v>3.19</v>
      </c>
      <c r="N679" t="str">
        <f t="shared" si="29"/>
        <v/>
      </c>
    </row>
    <row r="680" spans="9:14" ht="16.2" x14ac:dyDescent="0.4">
      <c r="I680" s="155" t="s">
        <v>2679</v>
      </c>
      <c r="J680" s="155" t="s">
        <v>2680</v>
      </c>
      <c r="K680" s="155" t="s">
        <v>2681</v>
      </c>
      <c r="L680" s="155">
        <v>3.28</v>
      </c>
      <c r="M680">
        <f t="shared" si="28"/>
        <v>3.28</v>
      </c>
      <c r="N680" t="str">
        <f t="shared" si="29"/>
        <v/>
      </c>
    </row>
    <row r="681" spans="9:14" ht="16.2" x14ac:dyDescent="0.4">
      <c r="I681" s="155" t="s">
        <v>2682</v>
      </c>
      <c r="J681" s="155" t="s">
        <v>2683</v>
      </c>
      <c r="K681" s="155" t="s">
        <v>589</v>
      </c>
      <c r="L681" s="155">
        <v>3.44</v>
      </c>
      <c r="M681">
        <f t="shared" si="28"/>
        <v>3.44</v>
      </c>
      <c r="N681" t="str">
        <f t="shared" si="29"/>
        <v/>
      </c>
    </row>
    <row r="682" spans="9:14" ht="16.2" x14ac:dyDescent="0.4">
      <c r="I682" s="155" t="s">
        <v>2684</v>
      </c>
      <c r="J682" s="155" t="s">
        <v>2685</v>
      </c>
      <c r="K682" s="155" t="s">
        <v>2686</v>
      </c>
      <c r="L682" s="155">
        <v>2.23</v>
      </c>
      <c r="M682">
        <f t="shared" si="28"/>
        <v>2.23</v>
      </c>
      <c r="N682" t="str">
        <f t="shared" si="29"/>
        <v/>
      </c>
    </row>
    <row r="683" spans="9:14" ht="16.2" x14ac:dyDescent="0.4">
      <c r="I683" s="155" t="s">
        <v>2687</v>
      </c>
      <c r="J683" s="155" t="s">
        <v>2688</v>
      </c>
      <c r="K683" s="155" t="s">
        <v>591</v>
      </c>
      <c r="L683" s="155">
        <v>3.02</v>
      </c>
      <c r="M683">
        <f t="shared" si="28"/>
        <v>3.02</v>
      </c>
      <c r="N683" t="str">
        <f t="shared" si="29"/>
        <v/>
      </c>
    </row>
    <row r="684" spans="9:14" ht="16.2" x14ac:dyDescent="0.4">
      <c r="I684" s="155" t="s">
        <v>2689</v>
      </c>
      <c r="J684" s="155" t="s">
        <v>2690</v>
      </c>
      <c r="K684" s="155" t="s">
        <v>2691</v>
      </c>
      <c r="L684" s="155">
        <v>3.39</v>
      </c>
      <c r="M684">
        <f t="shared" si="28"/>
        <v>3.39</v>
      </c>
      <c r="N684" t="str">
        <f t="shared" si="29"/>
        <v/>
      </c>
    </row>
    <row r="685" spans="9:14" ht="16.2" x14ac:dyDescent="0.4">
      <c r="I685" s="155" t="s">
        <v>2692</v>
      </c>
      <c r="J685" s="155" t="s">
        <v>2693</v>
      </c>
      <c r="K685" s="155" t="s">
        <v>2694</v>
      </c>
      <c r="L685" s="155">
        <v>3.46</v>
      </c>
      <c r="M685">
        <f t="shared" si="28"/>
        <v>3.46</v>
      </c>
      <c r="N685" t="str">
        <f t="shared" si="29"/>
        <v/>
      </c>
    </row>
    <row r="686" spans="9:14" ht="16.2" x14ac:dyDescent="0.4">
      <c r="I686" s="155" t="s">
        <v>2695</v>
      </c>
      <c r="J686" s="155" t="s">
        <v>2696</v>
      </c>
      <c r="K686" s="155" t="s">
        <v>2697</v>
      </c>
      <c r="L686" s="155">
        <v>3.42</v>
      </c>
      <c r="M686">
        <f t="shared" si="28"/>
        <v>3.42</v>
      </c>
      <c r="N686" t="str">
        <f t="shared" si="29"/>
        <v/>
      </c>
    </row>
    <row r="687" spans="9:14" ht="16.2" x14ac:dyDescent="0.4">
      <c r="I687" s="155" t="s">
        <v>2698</v>
      </c>
      <c r="J687" s="155" t="s">
        <v>2699</v>
      </c>
      <c r="K687" s="155" t="s">
        <v>2700</v>
      </c>
      <c r="L687" s="155">
        <v>3.38</v>
      </c>
      <c r="M687">
        <f t="shared" si="28"/>
        <v>3.38</v>
      </c>
      <c r="N687" t="str">
        <f t="shared" si="29"/>
        <v/>
      </c>
    </row>
    <row r="688" spans="9:14" ht="16.2" x14ac:dyDescent="0.4">
      <c r="I688" s="155" t="s">
        <v>2701</v>
      </c>
      <c r="J688" s="155" t="s">
        <v>1986</v>
      </c>
      <c r="K688" s="155" t="s">
        <v>593</v>
      </c>
      <c r="L688" s="155">
        <v>4.8899999999999997</v>
      </c>
      <c r="M688">
        <f t="shared" si="28"/>
        <v>4.8899999999999997</v>
      </c>
      <c r="N688" t="str">
        <f t="shared" si="29"/>
        <v>FRAGILES</v>
      </c>
    </row>
    <row r="689" spans="9:14" ht="16.2" x14ac:dyDescent="0.4">
      <c r="I689" s="155" t="s">
        <v>2702</v>
      </c>
      <c r="J689" s="155" t="s">
        <v>2703</v>
      </c>
      <c r="K689" s="155" t="s">
        <v>2704</v>
      </c>
      <c r="L689" s="155">
        <v>3.01</v>
      </c>
      <c r="M689">
        <f t="shared" si="28"/>
        <v>3.01</v>
      </c>
      <c r="N689" t="str">
        <f t="shared" si="29"/>
        <v/>
      </c>
    </row>
    <row r="690" spans="9:14" ht="16.2" x14ac:dyDescent="0.4">
      <c r="I690" s="155" t="s">
        <v>2705</v>
      </c>
      <c r="J690" s="155" t="s">
        <v>2706</v>
      </c>
      <c r="K690" s="155" t="s">
        <v>2707</v>
      </c>
      <c r="L690" s="155">
        <v>3.41</v>
      </c>
      <c r="M690">
        <f t="shared" si="28"/>
        <v>3.41</v>
      </c>
      <c r="N690" t="str">
        <f t="shared" si="29"/>
        <v/>
      </c>
    </row>
    <row r="691" spans="9:14" ht="16.2" x14ac:dyDescent="0.4">
      <c r="I691" s="155" t="s">
        <v>2708</v>
      </c>
      <c r="J691" s="155" t="s">
        <v>2709</v>
      </c>
      <c r="K691" s="155" t="s">
        <v>2710</v>
      </c>
      <c r="L691" s="155">
        <v>3.75</v>
      </c>
      <c r="M691">
        <f t="shared" si="28"/>
        <v>3.75</v>
      </c>
      <c r="N691" t="str">
        <f t="shared" si="29"/>
        <v/>
      </c>
    </row>
    <row r="692" spans="9:14" ht="16.2" x14ac:dyDescent="0.4">
      <c r="I692" s="155" t="s">
        <v>2711</v>
      </c>
      <c r="J692" s="155" t="s">
        <v>2712</v>
      </c>
      <c r="K692" s="155" t="s">
        <v>2713</v>
      </c>
      <c r="L692" s="155">
        <v>2.84</v>
      </c>
      <c r="M692">
        <f t="shared" si="28"/>
        <v>2.84</v>
      </c>
      <c r="N692" t="str">
        <f t="shared" si="29"/>
        <v/>
      </c>
    </row>
    <row r="693" spans="9:14" ht="16.2" x14ac:dyDescent="0.4">
      <c r="I693" s="155" t="s">
        <v>2714</v>
      </c>
      <c r="J693" s="155" t="s">
        <v>2715</v>
      </c>
      <c r="K693" s="155" t="s">
        <v>2716</v>
      </c>
      <c r="L693" s="155">
        <v>3.72</v>
      </c>
      <c r="M693">
        <f t="shared" si="28"/>
        <v>3.72</v>
      </c>
      <c r="N693" t="str">
        <f t="shared" si="29"/>
        <v/>
      </c>
    </row>
    <row r="694" spans="9:14" ht="16.2" x14ac:dyDescent="0.4">
      <c r="I694" s="155" t="s">
        <v>2717</v>
      </c>
      <c r="J694" s="155" t="s">
        <v>2718</v>
      </c>
      <c r="K694" s="155" t="s">
        <v>2719</v>
      </c>
      <c r="L694" s="155">
        <v>3.26</v>
      </c>
      <c r="M694">
        <f t="shared" si="28"/>
        <v>3.26</v>
      </c>
      <c r="N694" t="str">
        <f t="shared" si="29"/>
        <v/>
      </c>
    </row>
    <row r="695" spans="9:14" ht="16.2" x14ac:dyDescent="0.4">
      <c r="I695" s="155" t="s">
        <v>2720</v>
      </c>
      <c r="J695" s="155" t="s">
        <v>2721</v>
      </c>
      <c r="K695" s="155" t="s">
        <v>2722</v>
      </c>
      <c r="L695" s="155">
        <v>3.32</v>
      </c>
      <c r="M695">
        <f t="shared" si="28"/>
        <v>3.32</v>
      </c>
      <c r="N695" t="str">
        <f t="shared" si="29"/>
        <v/>
      </c>
    </row>
    <row r="696" spans="9:14" ht="16.2" x14ac:dyDescent="0.4">
      <c r="I696" s="155" t="s">
        <v>2723</v>
      </c>
      <c r="J696" s="155" t="s">
        <v>2724</v>
      </c>
      <c r="K696" s="155" t="s">
        <v>2725</v>
      </c>
      <c r="L696" s="155">
        <v>3.13</v>
      </c>
      <c r="M696">
        <f t="shared" si="28"/>
        <v>3.13</v>
      </c>
      <c r="N696" t="str">
        <f t="shared" si="29"/>
        <v/>
      </c>
    </row>
    <row r="697" spans="9:14" ht="16.2" x14ac:dyDescent="0.4">
      <c r="I697" s="155" t="s">
        <v>2726</v>
      </c>
      <c r="J697" s="155" t="s">
        <v>2727</v>
      </c>
      <c r="K697" s="155" t="s">
        <v>2728</v>
      </c>
      <c r="L697" s="155">
        <v>3.55</v>
      </c>
      <c r="M697">
        <f t="shared" si="28"/>
        <v>3.55</v>
      </c>
      <c r="N697" t="str">
        <f t="shared" si="29"/>
        <v/>
      </c>
    </row>
    <row r="698" spans="9:14" ht="16.2" x14ac:dyDescent="0.4">
      <c r="I698" s="155" t="s">
        <v>2729</v>
      </c>
      <c r="J698" s="155" t="s">
        <v>2730</v>
      </c>
      <c r="K698" s="155" t="s">
        <v>2731</v>
      </c>
      <c r="L698" s="155">
        <v>3.07</v>
      </c>
      <c r="M698">
        <f t="shared" si="28"/>
        <v>3.07</v>
      </c>
      <c r="N698" t="str">
        <f t="shared" si="29"/>
        <v/>
      </c>
    </row>
    <row r="699" spans="9:14" ht="16.2" x14ac:dyDescent="0.4">
      <c r="I699" s="155" t="s">
        <v>2732</v>
      </c>
      <c r="J699" s="155" t="s">
        <v>2733</v>
      </c>
      <c r="K699" s="155" t="s">
        <v>595</v>
      </c>
      <c r="L699" s="155">
        <v>3.13</v>
      </c>
      <c r="M699">
        <f t="shared" si="28"/>
        <v>3.13</v>
      </c>
      <c r="N699" t="str">
        <f t="shared" si="29"/>
        <v/>
      </c>
    </row>
    <row r="700" spans="9:14" ht="16.2" x14ac:dyDescent="0.4">
      <c r="I700" s="155" t="s">
        <v>2734</v>
      </c>
      <c r="J700" s="155" t="s">
        <v>2735</v>
      </c>
      <c r="K700" s="155" t="s">
        <v>2736</v>
      </c>
      <c r="L700" s="155">
        <v>3.2</v>
      </c>
      <c r="M700">
        <f t="shared" si="28"/>
        <v>3.2</v>
      </c>
      <c r="N700" t="str">
        <f t="shared" si="29"/>
        <v/>
      </c>
    </row>
    <row r="701" spans="9:14" ht="16.2" x14ac:dyDescent="0.4">
      <c r="I701" s="155" t="s">
        <v>2737</v>
      </c>
      <c r="J701" s="155" t="s">
        <v>2738</v>
      </c>
      <c r="K701" s="155" t="s">
        <v>2739</v>
      </c>
      <c r="L701" s="155">
        <v>2.89</v>
      </c>
      <c r="M701">
        <f t="shared" si="28"/>
        <v>2.89</v>
      </c>
      <c r="N701" t="str">
        <f t="shared" si="29"/>
        <v/>
      </c>
    </row>
    <row r="702" spans="9:14" ht="16.2" x14ac:dyDescent="0.4">
      <c r="I702" s="155" t="s">
        <v>2740</v>
      </c>
      <c r="J702" s="155" t="s">
        <v>1976</v>
      </c>
      <c r="K702" s="155" t="s">
        <v>2741</v>
      </c>
      <c r="L702" s="155">
        <v>3.67</v>
      </c>
      <c r="M702">
        <f t="shared" si="28"/>
        <v>3.67</v>
      </c>
      <c r="N702" t="str">
        <f t="shared" si="29"/>
        <v/>
      </c>
    </row>
    <row r="703" spans="9:14" ht="16.2" x14ac:dyDescent="0.4">
      <c r="I703" s="155" t="s">
        <v>2742</v>
      </c>
      <c r="J703" s="155" t="s">
        <v>2743</v>
      </c>
      <c r="K703" s="155" t="s">
        <v>2744</v>
      </c>
      <c r="L703" s="155">
        <v>3.16</v>
      </c>
      <c r="M703">
        <f t="shared" si="28"/>
        <v>3.16</v>
      </c>
      <c r="N703" t="str">
        <f t="shared" si="29"/>
        <v/>
      </c>
    </row>
    <row r="704" spans="9:14" ht="16.2" x14ac:dyDescent="0.4">
      <c r="I704" s="155" t="s">
        <v>2745</v>
      </c>
      <c r="J704" s="155" t="s">
        <v>2746</v>
      </c>
      <c r="K704" s="155" t="s">
        <v>2747</v>
      </c>
      <c r="L704" s="155">
        <v>3.09</v>
      </c>
      <c r="M704">
        <f t="shared" si="28"/>
        <v>3.09</v>
      </c>
      <c r="N704" t="str">
        <f t="shared" si="29"/>
        <v/>
      </c>
    </row>
    <row r="705" spans="9:14" ht="16.2" x14ac:dyDescent="0.4">
      <c r="I705" s="155" t="s">
        <v>2748</v>
      </c>
      <c r="J705" s="155" t="s">
        <v>2749</v>
      </c>
      <c r="K705" s="155" t="s">
        <v>2750</v>
      </c>
      <c r="L705" s="155">
        <v>3.72</v>
      </c>
      <c r="M705">
        <f t="shared" si="28"/>
        <v>3.72</v>
      </c>
      <c r="N705" t="str">
        <f t="shared" si="29"/>
        <v/>
      </c>
    </row>
    <row r="706" spans="9:14" ht="16.2" x14ac:dyDescent="0.4">
      <c r="I706" s="155" t="s">
        <v>2751</v>
      </c>
      <c r="J706" s="155" t="s">
        <v>2752</v>
      </c>
      <c r="K706" s="155" t="s">
        <v>2753</v>
      </c>
      <c r="L706" s="155">
        <v>3.76</v>
      </c>
      <c r="M706">
        <f t="shared" si="28"/>
        <v>3.76</v>
      </c>
      <c r="N706" t="str">
        <f t="shared" si="29"/>
        <v/>
      </c>
    </row>
    <row r="707" spans="9:14" ht="16.2" x14ac:dyDescent="0.4">
      <c r="I707" s="155" t="s">
        <v>2754</v>
      </c>
      <c r="J707" s="155" t="s">
        <v>2755</v>
      </c>
      <c r="K707" s="155" t="s">
        <v>2756</v>
      </c>
      <c r="L707" s="155">
        <v>3.73</v>
      </c>
      <c r="M707">
        <f t="shared" si="28"/>
        <v>3.73</v>
      </c>
      <c r="N707" t="str">
        <f t="shared" si="29"/>
        <v/>
      </c>
    </row>
    <row r="708" spans="9:14" ht="16.2" x14ac:dyDescent="0.4">
      <c r="I708" s="155" t="s">
        <v>2757</v>
      </c>
      <c r="J708" s="155" t="s">
        <v>2758</v>
      </c>
      <c r="K708" s="155" t="s">
        <v>2759</v>
      </c>
      <c r="L708" s="155">
        <v>3.34</v>
      </c>
      <c r="M708">
        <f t="shared" ref="M708:M771" si="30">L708+0</f>
        <v>3.34</v>
      </c>
      <c r="N708" t="str">
        <f t="shared" ref="N708:N771" si="31">IF(M708&gt;$M$1,"FRAGILES","")</f>
        <v/>
      </c>
    </row>
    <row r="709" spans="9:14" ht="16.2" x14ac:dyDescent="0.4">
      <c r="I709" s="155" t="s">
        <v>2760</v>
      </c>
      <c r="J709" s="155" t="s">
        <v>2761</v>
      </c>
      <c r="K709" s="155" t="s">
        <v>2762</v>
      </c>
      <c r="L709" s="155">
        <v>3.1</v>
      </c>
      <c r="M709">
        <f t="shared" si="30"/>
        <v>3.1</v>
      </c>
      <c r="N709" t="str">
        <f t="shared" si="31"/>
        <v/>
      </c>
    </row>
    <row r="710" spans="9:14" ht="16.2" x14ac:dyDescent="0.4">
      <c r="I710" s="155" t="s">
        <v>2763</v>
      </c>
      <c r="J710" s="155" t="s">
        <v>2764</v>
      </c>
      <c r="K710" s="155" t="s">
        <v>2765</v>
      </c>
      <c r="L710" s="155">
        <v>3.06</v>
      </c>
      <c r="M710">
        <f t="shared" si="30"/>
        <v>3.06</v>
      </c>
      <c r="N710" t="str">
        <f t="shared" si="31"/>
        <v/>
      </c>
    </row>
    <row r="711" spans="9:14" ht="16.2" x14ac:dyDescent="0.4">
      <c r="I711" s="155" t="s">
        <v>2766</v>
      </c>
      <c r="J711" s="155" t="s">
        <v>2767</v>
      </c>
      <c r="K711" s="155" t="s">
        <v>2768</v>
      </c>
      <c r="L711" s="155">
        <v>3.76</v>
      </c>
      <c r="M711">
        <f t="shared" si="30"/>
        <v>3.76</v>
      </c>
      <c r="N711" t="str">
        <f t="shared" si="31"/>
        <v/>
      </c>
    </row>
    <row r="712" spans="9:14" ht="16.2" x14ac:dyDescent="0.4">
      <c r="I712" s="155" t="s">
        <v>2769</v>
      </c>
      <c r="J712" s="155" t="s">
        <v>2770</v>
      </c>
      <c r="K712" s="155" t="s">
        <v>2771</v>
      </c>
      <c r="L712" s="155">
        <v>3.87</v>
      </c>
      <c r="M712">
        <f t="shared" si="30"/>
        <v>3.87</v>
      </c>
      <c r="N712" t="str">
        <f t="shared" si="31"/>
        <v>FRAGILES</v>
      </c>
    </row>
    <row r="713" spans="9:14" ht="16.2" x14ac:dyDescent="0.4">
      <c r="I713" s="155" t="s">
        <v>2772</v>
      </c>
      <c r="J713" s="155" t="s">
        <v>2773</v>
      </c>
      <c r="K713" s="155" t="s">
        <v>2774</v>
      </c>
      <c r="L713" s="155">
        <v>3.51</v>
      </c>
      <c r="M713">
        <f t="shared" si="30"/>
        <v>3.51</v>
      </c>
      <c r="N713" t="str">
        <f t="shared" si="31"/>
        <v/>
      </c>
    </row>
    <row r="714" spans="9:14" ht="16.2" x14ac:dyDescent="0.4">
      <c r="I714" s="155" t="s">
        <v>2775</v>
      </c>
      <c r="J714" s="155" t="s">
        <v>2776</v>
      </c>
      <c r="K714" s="155" t="s">
        <v>2777</v>
      </c>
      <c r="L714" s="155">
        <v>3.57</v>
      </c>
      <c r="M714">
        <f t="shared" si="30"/>
        <v>3.57</v>
      </c>
      <c r="N714" t="str">
        <f t="shared" si="31"/>
        <v/>
      </c>
    </row>
    <row r="715" spans="9:14" ht="16.2" x14ac:dyDescent="0.4">
      <c r="I715" s="155" t="s">
        <v>2778</v>
      </c>
      <c r="J715" s="155" t="s">
        <v>2779</v>
      </c>
      <c r="K715" s="155" t="s">
        <v>2780</v>
      </c>
      <c r="L715" s="155">
        <v>3.06</v>
      </c>
      <c r="M715">
        <f t="shared" si="30"/>
        <v>3.06</v>
      </c>
      <c r="N715" t="str">
        <f t="shared" si="31"/>
        <v/>
      </c>
    </row>
    <row r="716" spans="9:14" ht="16.2" x14ac:dyDescent="0.4">
      <c r="I716" s="155" t="s">
        <v>2781</v>
      </c>
      <c r="J716" s="155" t="s">
        <v>2782</v>
      </c>
      <c r="K716" s="155" t="s">
        <v>2783</v>
      </c>
      <c r="L716" s="155">
        <v>2.83</v>
      </c>
      <c r="M716">
        <f t="shared" si="30"/>
        <v>2.83</v>
      </c>
      <c r="N716" t="str">
        <f t="shared" si="31"/>
        <v/>
      </c>
    </row>
    <row r="717" spans="9:14" ht="16.2" x14ac:dyDescent="0.4">
      <c r="I717" s="155" t="s">
        <v>2784</v>
      </c>
      <c r="J717" s="155" t="s">
        <v>2785</v>
      </c>
      <c r="K717" s="155" t="s">
        <v>597</v>
      </c>
      <c r="L717" s="155">
        <v>2.65</v>
      </c>
      <c r="M717">
        <f t="shared" si="30"/>
        <v>2.65</v>
      </c>
      <c r="N717" t="str">
        <f t="shared" si="31"/>
        <v/>
      </c>
    </row>
    <row r="718" spans="9:14" ht="16.2" x14ac:dyDescent="0.4">
      <c r="I718" s="155" t="s">
        <v>2786</v>
      </c>
      <c r="J718" s="155" t="s">
        <v>2787</v>
      </c>
      <c r="K718" s="155" t="s">
        <v>2788</v>
      </c>
      <c r="L718" s="155">
        <v>2.93</v>
      </c>
      <c r="M718">
        <f t="shared" si="30"/>
        <v>2.93</v>
      </c>
      <c r="N718" t="str">
        <f t="shared" si="31"/>
        <v/>
      </c>
    </row>
    <row r="719" spans="9:14" ht="16.2" x14ac:dyDescent="0.4">
      <c r="I719" s="155" t="s">
        <v>2789</v>
      </c>
      <c r="J719" s="155" t="s">
        <v>2790</v>
      </c>
      <c r="K719" s="155" t="s">
        <v>2791</v>
      </c>
      <c r="L719" s="155">
        <v>3.55</v>
      </c>
      <c r="M719">
        <f t="shared" si="30"/>
        <v>3.55</v>
      </c>
      <c r="N719" t="str">
        <f t="shared" si="31"/>
        <v/>
      </c>
    </row>
    <row r="720" spans="9:14" ht="16.2" x14ac:dyDescent="0.4">
      <c r="I720" s="155" t="s">
        <v>2792</v>
      </c>
      <c r="J720" s="155" t="s">
        <v>2793</v>
      </c>
      <c r="K720" s="155" t="s">
        <v>2794</v>
      </c>
      <c r="L720" s="155">
        <v>3.32</v>
      </c>
      <c r="M720">
        <f t="shared" si="30"/>
        <v>3.32</v>
      </c>
      <c r="N720" t="str">
        <f t="shared" si="31"/>
        <v/>
      </c>
    </row>
    <row r="721" spans="9:14" ht="16.2" x14ac:dyDescent="0.4">
      <c r="I721" s="155" t="s">
        <v>2795</v>
      </c>
      <c r="J721" s="155" t="s">
        <v>2796</v>
      </c>
      <c r="K721" s="155" t="s">
        <v>2797</v>
      </c>
      <c r="L721" s="155">
        <v>3.39</v>
      </c>
      <c r="M721">
        <f t="shared" si="30"/>
        <v>3.39</v>
      </c>
      <c r="N721" t="str">
        <f t="shared" si="31"/>
        <v/>
      </c>
    </row>
    <row r="722" spans="9:14" ht="16.2" x14ac:dyDescent="0.4">
      <c r="I722" s="155" t="s">
        <v>2798</v>
      </c>
      <c r="J722" s="155" t="s">
        <v>2799</v>
      </c>
      <c r="K722" s="155" t="s">
        <v>2800</v>
      </c>
      <c r="L722" s="155">
        <v>3.44</v>
      </c>
      <c r="M722">
        <f t="shared" si="30"/>
        <v>3.44</v>
      </c>
      <c r="N722" t="str">
        <f t="shared" si="31"/>
        <v/>
      </c>
    </row>
    <row r="723" spans="9:14" ht="16.2" x14ac:dyDescent="0.4">
      <c r="I723" s="155" t="s">
        <v>2801</v>
      </c>
      <c r="J723" s="155" t="s">
        <v>2802</v>
      </c>
      <c r="K723" s="155" t="s">
        <v>2803</v>
      </c>
      <c r="L723" s="155">
        <v>3.67</v>
      </c>
      <c r="M723">
        <f t="shared" si="30"/>
        <v>3.67</v>
      </c>
      <c r="N723" t="str">
        <f t="shared" si="31"/>
        <v/>
      </c>
    </row>
    <row r="724" spans="9:14" ht="16.2" x14ac:dyDescent="0.4">
      <c r="I724" s="155" t="s">
        <v>2804</v>
      </c>
      <c r="J724" s="155" t="s">
        <v>2805</v>
      </c>
      <c r="K724" s="155" t="s">
        <v>599</v>
      </c>
      <c r="L724" s="155">
        <v>3.49</v>
      </c>
      <c r="M724">
        <f t="shared" si="30"/>
        <v>3.49</v>
      </c>
      <c r="N724" t="str">
        <f t="shared" si="31"/>
        <v/>
      </c>
    </row>
    <row r="725" spans="9:14" ht="16.2" x14ac:dyDescent="0.4">
      <c r="I725" s="155" t="s">
        <v>2806</v>
      </c>
      <c r="J725" s="155" t="s">
        <v>2807</v>
      </c>
      <c r="K725" s="155" t="s">
        <v>2808</v>
      </c>
      <c r="L725" s="155">
        <v>3.08</v>
      </c>
      <c r="M725">
        <f t="shared" si="30"/>
        <v>3.08</v>
      </c>
      <c r="N725" t="str">
        <f t="shared" si="31"/>
        <v/>
      </c>
    </row>
    <row r="726" spans="9:14" ht="16.2" x14ac:dyDescent="0.4">
      <c r="I726" s="155" t="s">
        <v>2809</v>
      </c>
      <c r="J726" s="155" t="s">
        <v>2810</v>
      </c>
      <c r="K726" s="155" t="s">
        <v>2811</v>
      </c>
      <c r="L726" s="155">
        <v>3.39</v>
      </c>
      <c r="M726">
        <f t="shared" si="30"/>
        <v>3.39</v>
      </c>
      <c r="N726" t="str">
        <f t="shared" si="31"/>
        <v/>
      </c>
    </row>
    <row r="727" spans="9:14" ht="16.2" x14ac:dyDescent="0.4">
      <c r="I727" s="155" t="s">
        <v>2812</v>
      </c>
      <c r="J727" s="155" t="s">
        <v>2813</v>
      </c>
      <c r="K727" s="155" t="s">
        <v>601</v>
      </c>
      <c r="L727" s="155">
        <v>3.95</v>
      </c>
      <c r="M727">
        <f t="shared" si="30"/>
        <v>3.95</v>
      </c>
      <c r="N727" t="str">
        <f t="shared" si="31"/>
        <v>FRAGILES</v>
      </c>
    </row>
    <row r="728" spans="9:14" ht="16.2" x14ac:dyDescent="0.4">
      <c r="I728" s="155" t="s">
        <v>2814</v>
      </c>
      <c r="J728" s="155" t="s">
        <v>2815</v>
      </c>
      <c r="K728" s="155" t="s">
        <v>2816</v>
      </c>
      <c r="L728" s="155">
        <v>3.83</v>
      </c>
      <c r="M728">
        <f t="shared" si="30"/>
        <v>3.83</v>
      </c>
      <c r="N728" t="str">
        <f t="shared" si="31"/>
        <v>FRAGILES</v>
      </c>
    </row>
    <row r="729" spans="9:14" ht="16.2" x14ac:dyDescent="0.4">
      <c r="I729" s="155" t="s">
        <v>2817</v>
      </c>
      <c r="J729" s="155" t="s">
        <v>2818</v>
      </c>
      <c r="K729" s="155" t="s">
        <v>2819</v>
      </c>
      <c r="L729" s="155">
        <v>2.54</v>
      </c>
      <c r="M729">
        <f t="shared" si="30"/>
        <v>2.54</v>
      </c>
      <c r="N729" t="str">
        <f t="shared" si="31"/>
        <v/>
      </c>
    </row>
    <row r="730" spans="9:14" ht="16.2" x14ac:dyDescent="0.4">
      <c r="I730" s="155" t="s">
        <v>2820</v>
      </c>
      <c r="J730" s="155" t="s">
        <v>2821</v>
      </c>
      <c r="K730" s="155" t="s">
        <v>2822</v>
      </c>
      <c r="L730" s="155">
        <v>2.83</v>
      </c>
      <c r="M730">
        <f t="shared" si="30"/>
        <v>2.83</v>
      </c>
      <c r="N730" t="str">
        <f t="shared" si="31"/>
        <v/>
      </c>
    </row>
    <row r="731" spans="9:14" ht="16.2" x14ac:dyDescent="0.4">
      <c r="I731" s="155" t="s">
        <v>2823</v>
      </c>
      <c r="J731" s="155" t="s">
        <v>2824</v>
      </c>
      <c r="K731" s="155" t="s">
        <v>2825</v>
      </c>
      <c r="L731" s="155">
        <v>3.54</v>
      </c>
      <c r="M731">
        <f t="shared" si="30"/>
        <v>3.54</v>
      </c>
      <c r="N731" t="str">
        <f t="shared" si="31"/>
        <v/>
      </c>
    </row>
    <row r="732" spans="9:14" ht="16.2" x14ac:dyDescent="0.4">
      <c r="I732" s="155" t="s">
        <v>2826</v>
      </c>
      <c r="J732" s="155" t="s">
        <v>2827</v>
      </c>
      <c r="K732" s="155" t="s">
        <v>2828</v>
      </c>
      <c r="L732" s="155">
        <v>3.29</v>
      </c>
      <c r="M732">
        <f t="shared" si="30"/>
        <v>3.29</v>
      </c>
      <c r="N732" t="str">
        <f t="shared" si="31"/>
        <v/>
      </c>
    </row>
    <row r="733" spans="9:14" ht="16.2" x14ac:dyDescent="0.4">
      <c r="I733" s="155" t="s">
        <v>2829</v>
      </c>
      <c r="J733" s="155" t="s">
        <v>2830</v>
      </c>
      <c r="K733" s="155" t="s">
        <v>2831</v>
      </c>
      <c r="L733" s="155">
        <v>2.97</v>
      </c>
      <c r="M733">
        <f t="shared" si="30"/>
        <v>2.97</v>
      </c>
      <c r="N733" t="str">
        <f t="shared" si="31"/>
        <v/>
      </c>
    </row>
    <row r="734" spans="9:14" ht="16.2" x14ac:dyDescent="0.4">
      <c r="I734" s="155" t="s">
        <v>2832</v>
      </c>
      <c r="J734" s="155" t="s">
        <v>1417</v>
      </c>
      <c r="K734" s="155" t="s">
        <v>2833</v>
      </c>
      <c r="L734" s="155">
        <v>3.34</v>
      </c>
      <c r="M734">
        <f t="shared" si="30"/>
        <v>3.34</v>
      </c>
      <c r="N734" t="str">
        <f t="shared" si="31"/>
        <v/>
      </c>
    </row>
    <row r="735" spans="9:14" ht="16.2" x14ac:dyDescent="0.4">
      <c r="I735" s="155" t="s">
        <v>2834</v>
      </c>
      <c r="J735" s="155" t="s">
        <v>2835</v>
      </c>
      <c r="K735" s="155" t="s">
        <v>2836</v>
      </c>
      <c r="L735" s="155">
        <v>2.95</v>
      </c>
      <c r="M735">
        <f t="shared" si="30"/>
        <v>2.95</v>
      </c>
      <c r="N735" t="str">
        <f t="shared" si="31"/>
        <v/>
      </c>
    </row>
    <row r="736" spans="9:14" ht="16.2" x14ac:dyDescent="0.4">
      <c r="I736" s="155" t="s">
        <v>2837</v>
      </c>
      <c r="J736" s="155" t="s">
        <v>2838</v>
      </c>
      <c r="K736" s="155" t="s">
        <v>2839</v>
      </c>
      <c r="L736" s="155">
        <v>3.87</v>
      </c>
      <c r="M736">
        <f t="shared" si="30"/>
        <v>3.87</v>
      </c>
      <c r="N736" t="str">
        <f t="shared" si="31"/>
        <v>FRAGILES</v>
      </c>
    </row>
    <row r="737" spans="9:14" ht="16.2" x14ac:dyDescent="0.4">
      <c r="I737" s="155" t="s">
        <v>2840</v>
      </c>
      <c r="J737" s="155" t="s">
        <v>2841</v>
      </c>
      <c r="K737" s="155" t="s">
        <v>2842</v>
      </c>
      <c r="L737" s="155">
        <v>3.64</v>
      </c>
      <c r="M737">
        <f t="shared" si="30"/>
        <v>3.64</v>
      </c>
      <c r="N737" t="str">
        <f t="shared" si="31"/>
        <v/>
      </c>
    </row>
    <row r="738" spans="9:14" ht="16.2" x14ac:dyDescent="0.4">
      <c r="I738" s="155" t="s">
        <v>2843</v>
      </c>
      <c r="J738" s="155" t="s">
        <v>2844</v>
      </c>
      <c r="K738" s="155" t="s">
        <v>2845</v>
      </c>
      <c r="L738" s="155">
        <v>3.23</v>
      </c>
      <c r="M738">
        <f t="shared" si="30"/>
        <v>3.23</v>
      </c>
      <c r="N738" t="str">
        <f t="shared" si="31"/>
        <v/>
      </c>
    </row>
    <row r="739" spans="9:14" ht="16.2" x14ac:dyDescent="0.4">
      <c r="I739" s="155" t="s">
        <v>2846</v>
      </c>
      <c r="J739" s="155" t="s">
        <v>2847</v>
      </c>
      <c r="K739" s="155" t="s">
        <v>2848</v>
      </c>
      <c r="L739" s="155">
        <v>3.07</v>
      </c>
      <c r="M739">
        <f t="shared" si="30"/>
        <v>3.07</v>
      </c>
      <c r="N739" t="str">
        <f t="shared" si="31"/>
        <v/>
      </c>
    </row>
    <row r="740" spans="9:14" ht="16.2" x14ac:dyDescent="0.4">
      <c r="I740" s="155" t="s">
        <v>2849</v>
      </c>
      <c r="J740" s="155" t="s">
        <v>2850</v>
      </c>
      <c r="K740" s="155" t="s">
        <v>603</v>
      </c>
      <c r="L740" s="155">
        <v>2.87</v>
      </c>
      <c r="M740">
        <f t="shared" si="30"/>
        <v>2.87</v>
      </c>
      <c r="N740" t="str">
        <f t="shared" si="31"/>
        <v/>
      </c>
    </row>
    <row r="741" spans="9:14" ht="16.2" x14ac:dyDescent="0.4">
      <c r="I741" s="155" t="s">
        <v>2851</v>
      </c>
      <c r="J741" s="155" t="s">
        <v>2852</v>
      </c>
      <c r="K741" s="155" t="s">
        <v>605</v>
      </c>
      <c r="L741" s="155">
        <v>2.88</v>
      </c>
      <c r="M741">
        <f t="shared" si="30"/>
        <v>2.88</v>
      </c>
      <c r="N741" t="str">
        <f t="shared" si="31"/>
        <v/>
      </c>
    </row>
    <row r="742" spans="9:14" ht="16.2" x14ac:dyDescent="0.4">
      <c r="I742" s="155" t="s">
        <v>2853</v>
      </c>
      <c r="J742" s="155" t="s">
        <v>2854</v>
      </c>
      <c r="K742" s="155" t="s">
        <v>607</v>
      </c>
      <c r="L742" s="155">
        <v>3.65</v>
      </c>
      <c r="M742">
        <f t="shared" si="30"/>
        <v>3.65</v>
      </c>
      <c r="N742" t="str">
        <f t="shared" si="31"/>
        <v/>
      </c>
    </row>
    <row r="743" spans="9:14" ht="16.2" x14ac:dyDescent="0.4">
      <c r="I743" s="155" t="s">
        <v>2855</v>
      </c>
      <c r="J743" s="155" t="s">
        <v>2856</v>
      </c>
      <c r="K743" s="155" t="s">
        <v>609</v>
      </c>
      <c r="L743" s="155">
        <v>2.54</v>
      </c>
      <c r="M743">
        <f t="shared" si="30"/>
        <v>2.54</v>
      </c>
      <c r="N743" t="str">
        <f t="shared" si="31"/>
        <v/>
      </c>
    </row>
    <row r="744" spans="9:14" ht="16.2" x14ac:dyDescent="0.4">
      <c r="I744" s="155" t="s">
        <v>2857</v>
      </c>
      <c r="J744" s="155" t="s">
        <v>2858</v>
      </c>
      <c r="K744" s="155" t="s">
        <v>611</v>
      </c>
      <c r="L744" s="155">
        <v>3.41</v>
      </c>
      <c r="M744">
        <f t="shared" si="30"/>
        <v>3.41</v>
      </c>
      <c r="N744" t="str">
        <f t="shared" si="31"/>
        <v/>
      </c>
    </row>
    <row r="745" spans="9:14" ht="16.2" x14ac:dyDescent="0.4">
      <c r="I745" s="155" t="s">
        <v>2859</v>
      </c>
      <c r="J745" s="155" t="s">
        <v>2860</v>
      </c>
      <c r="K745" s="155" t="s">
        <v>2861</v>
      </c>
      <c r="L745" s="155">
        <v>3.75</v>
      </c>
      <c r="M745">
        <f t="shared" si="30"/>
        <v>3.75</v>
      </c>
      <c r="N745" t="str">
        <f t="shared" si="31"/>
        <v/>
      </c>
    </row>
    <row r="746" spans="9:14" ht="16.2" x14ac:dyDescent="0.4">
      <c r="I746" s="155" t="s">
        <v>2862</v>
      </c>
      <c r="J746" s="155" t="s">
        <v>2863</v>
      </c>
      <c r="K746" s="155" t="s">
        <v>2864</v>
      </c>
      <c r="L746" s="155">
        <v>3.36</v>
      </c>
      <c r="M746">
        <f t="shared" si="30"/>
        <v>3.36</v>
      </c>
      <c r="N746" t="str">
        <f t="shared" si="31"/>
        <v/>
      </c>
    </row>
    <row r="747" spans="9:14" ht="16.2" x14ac:dyDescent="0.4">
      <c r="I747" s="155" t="s">
        <v>2865</v>
      </c>
      <c r="J747" s="155" t="s">
        <v>2866</v>
      </c>
      <c r="K747" s="155" t="s">
        <v>2867</v>
      </c>
      <c r="L747" s="155">
        <v>2.98</v>
      </c>
      <c r="M747">
        <f t="shared" si="30"/>
        <v>2.98</v>
      </c>
      <c r="N747" t="str">
        <f t="shared" si="31"/>
        <v/>
      </c>
    </row>
    <row r="748" spans="9:14" ht="16.2" x14ac:dyDescent="0.4">
      <c r="I748" s="155" t="s">
        <v>2868</v>
      </c>
      <c r="J748" s="155" t="s">
        <v>2813</v>
      </c>
      <c r="K748" s="155" t="s">
        <v>2869</v>
      </c>
      <c r="L748" s="155">
        <v>4.05</v>
      </c>
      <c r="M748">
        <f t="shared" si="30"/>
        <v>4.05</v>
      </c>
      <c r="N748" t="str">
        <f t="shared" si="31"/>
        <v>FRAGILES</v>
      </c>
    </row>
    <row r="749" spans="9:14" ht="16.2" x14ac:dyDescent="0.4">
      <c r="I749" s="155" t="s">
        <v>2870</v>
      </c>
      <c r="J749" s="155" t="s">
        <v>2871</v>
      </c>
      <c r="K749" s="155" t="s">
        <v>2872</v>
      </c>
      <c r="L749" s="155">
        <v>2.99</v>
      </c>
      <c r="M749">
        <f t="shared" si="30"/>
        <v>2.99</v>
      </c>
      <c r="N749" t="str">
        <f t="shared" si="31"/>
        <v/>
      </c>
    </row>
    <row r="750" spans="9:14" ht="16.2" x14ac:dyDescent="0.4">
      <c r="I750" s="155" t="s">
        <v>2873</v>
      </c>
      <c r="J750" s="155" t="s">
        <v>2874</v>
      </c>
      <c r="K750" s="155" t="s">
        <v>2875</v>
      </c>
      <c r="L750" s="155">
        <v>2.66</v>
      </c>
      <c r="M750">
        <f t="shared" si="30"/>
        <v>2.66</v>
      </c>
      <c r="N750" t="str">
        <f t="shared" si="31"/>
        <v/>
      </c>
    </row>
    <row r="751" spans="9:14" ht="16.2" x14ac:dyDescent="0.4">
      <c r="I751" s="155" t="s">
        <v>2876</v>
      </c>
      <c r="J751" s="155" t="s">
        <v>2877</v>
      </c>
      <c r="K751" s="155" t="s">
        <v>2878</v>
      </c>
      <c r="L751" s="155">
        <v>3.12</v>
      </c>
      <c r="M751">
        <f t="shared" si="30"/>
        <v>3.12</v>
      </c>
      <c r="N751" t="str">
        <f t="shared" si="31"/>
        <v/>
      </c>
    </row>
    <row r="752" spans="9:14" ht="16.2" x14ac:dyDescent="0.4">
      <c r="I752" s="155" t="s">
        <v>2879</v>
      </c>
      <c r="J752" s="155" t="s">
        <v>2880</v>
      </c>
      <c r="K752" s="155" t="s">
        <v>2881</v>
      </c>
      <c r="L752" s="155">
        <v>3.58</v>
      </c>
      <c r="M752">
        <f t="shared" si="30"/>
        <v>3.58</v>
      </c>
      <c r="N752" t="str">
        <f t="shared" si="31"/>
        <v/>
      </c>
    </row>
    <row r="753" spans="9:14" ht="16.2" x14ac:dyDescent="0.4">
      <c r="I753" s="155" t="s">
        <v>2882</v>
      </c>
      <c r="J753" s="155" t="s">
        <v>2883</v>
      </c>
      <c r="K753" s="155" t="s">
        <v>2884</v>
      </c>
      <c r="L753" s="155">
        <v>2.97</v>
      </c>
      <c r="M753">
        <f t="shared" si="30"/>
        <v>2.97</v>
      </c>
      <c r="N753" t="str">
        <f t="shared" si="31"/>
        <v/>
      </c>
    </row>
    <row r="754" spans="9:14" ht="16.2" x14ac:dyDescent="0.4">
      <c r="I754" s="155" t="s">
        <v>2885</v>
      </c>
      <c r="J754" s="155" t="s">
        <v>2886</v>
      </c>
      <c r="K754" s="155" t="s">
        <v>2887</v>
      </c>
      <c r="L754" s="155">
        <v>3.58</v>
      </c>
      <c r="M754">
        <f t="shared" si="30"/>
        <v>3.58</v>
      </c>
      <c r="N754" t="str">
        <f t="shared" si="31"/>
        <v/>
      </c>
    </row>
    <row r="755" spans="9:14" ht="16.2" x14ac:dyDescent="0.4">
      <c r="I755" s="155" t="s">
        <v>2888</v>
      </c>
      <c r="J755" s="155" t="s">
        <v>2889</v>
      </c>
      <c r="K755" s="155" t="s">
        <v>2890</v>
      </c>
      <c r="L755" s="155">
        <v>4.2</v>
      </c>
      <c r="M755">
        <f t="shared" si="30"/>
        <v>4.2</v>
      </c>
      <c r="N755" t="str">
        <f t="shared" si="31"/>
        <v>FRAGILES</v>
      </c>
    </row>
    <row r="756" spans="9:14" ht="16.2" x14ac:dyDescent="0.4">
      <c r="I756" s="155" t="s">
        <v>2891</v>
      </c>
      <c r="J756" s="155" t="s">
        <v>2892</v>
      </c>
      <c r="K756" s="155" t="s">
        <v>2893</v>
      </c>
      <c r="L756" s="155">
        <v>3.24</v>
      </c>
      <c r="M756">
        <f t="shared" si="30"/>
        <v>3.24</v>
      </c>
      <c r="N756" t="str">
        <f t="shared" si="31"/>
        <v/>
      </c>
    </row>
    <row r="757" spans="9:14" ht="16.2" x14ac:dyDescent="0.4">
      <c r="I757" s="155" t="s">
        <v>2894</v>
      </c>
      <c r="J757" s="155" t="s">
        <v>2895</v>
      </c>
      <c r="K757" s="155" t="s">
        <v>2896</v>
      </c>
      <c r="L757" s="155">
        <v>2.83</v>
      </c>
      <c r="M757">
        <f t="shared" si="30"/>
        <v>2.83</v>
      </c>
      <c r="N757" t="str">
        <f t="shared" si="31"/>
        <v/>
      </c>
    </row>
    <row r="758" spans="9:14" ht="16.2" x14ac:dyDescent="0.4">
      <c r="I758" s="155" t="s">
        <v>2897</v>
      </c>
      <c r="J758" s="155" t="s">
        <v>2898</v>
      </c>
      <c r="K758" s="155" t="s">
        <v>2899</v>
      </c>
      <c r="L758" s="155">
        <v>3.28</v>
      </c>
      <c r="M758">
        <f t="shared" si="30"/>
        <v>3.28</v>
      </c>
      <c r="N758" t="str">
        <f t="shared" si="31"/>
        <v/>
      </c>
    </row>
    <row r="759" spans="9:14" ht="16.2" x14ac:dyDescent="0.4">
      <c r="I759" s="155" t="s">
        <v>2900</v>
      </c>
      <c r="J759" s="155" t="s">
        <v>2901</v>
      </c>
      <c r="K759" s="155" t="s">
        <v>2902</v>
      </c>
      <c r="L759" s="155">
        <v>3.72</v>
      </c>
      <c r="M759">
        <f t="shared" si="30"/>
        <v>3.72</v>
      </c>
      <c r="N759" t="str">
        <f t="shared" si="31"/>
        <v/>
      </c>
    </row>
    <row r="760" spans="9:14" ht="16.2" x14ac:dyDescent="0.4">
      <c r="I760" s="155" t="s">
        <v>2903</v>
      </c>
      <c r="J760" s="155" t="s">
        <v>1249</v>
      </c>
      <c r="K760" s="155" t="s">
        <v>2904</v>
      </c>
      <c r="L760" s="155">
        <v>2.64</v>
      </c>
      <c r="M760">
        <f t="shared" si="30"/>
        <v>2.64</v>
      </c>
      <c r="N760" t="str">
        <f t="shared" si="31"/>
        <v/>
      </c>
    </row>
    <row r="761" spans="9:14" ht="16.2" x14ac:dyDescent="0.4">
      <c r="I761" s="155" t="s">
        <v>2905</v>
      </c>
      <c r="J761" s="155" t="s">
        <v>2906</v>
      </c>
      <c r="K761" s="155" t="s">
        <v>2907</v>
      </c>
      <c r="L761" s="155">
        <v>3.88</v>
      </c>
      <c r="M761">
        <f t="shared" si="30"/>
        <v>3.88</v>
      </c>
      <c r="N761" t="str">
        <f t="shared" si="31"/>
        <v>FRAGILES</v>
      </c>
    </row>
    <row r="762" spans="9:14" ht="16.2" x14ac:dyDescent="0.4">
      <c r="I762" s="155" t="s">
        <v>2908</v>
      </c>
      <c r="J762" s="155" t="s">
        <v>2909</v>
      </c>
      <c r="K762" s="155" t="s">
        <v>612</v>
      </c>
      <c r="L762" s="155">
        <v>3.48</v>
      </c>
      <c r="M762">
        <f t="shared" si="30"/>
        <v>3.48</v>
      </c>
      <c r="N762" t="str">
        <f t="shared" si="31"/>
        <v/>
      </c>
    </row>
    <row r="763" spans="9:14" ht="16.2" x14ac:dyDescent="0.4">
      <c r="I763" s="155" t="s">
        <v>2910</v>
      </c>
      <c r="J763" s="155" t="s">
        <v>2911</v>
      </c>
      <c r="K763" s="155" t="s">
        <v>2912</v>
      </c>
      <c r="L763" s="155">
        <v>3.13</v>
      </c>
      <c r="M763">
        <f t="shared" si="30"/>
        <v>3.13</v>
      </c>
      <c r="N763" t="str">
        <f t="shared" si="31"/>
        <v/>
      </c>
    </row>
    <row r="764" spans="9:14" ht="16.2" x14ac:dyDescent="0.4">
      <c r="I764" s="155" t="s">
        <v>2913</v>
      </c>
      <c r="J764" s="155" t="s">
        <v>2914</v>
      </c>
      <c r="K764" s="155" t="s">
        <v>2915</v>
      </c>
      <c r="L764" s="155">
        <v>2.87</v>
      </c>
      <c r="M764">
        <f t="shared" si="30"/>
        <v>2.87</v>
      </c>
      <c r="N764" t="str">
        <f t="shared" si="31"/>
        <v/>
      </c>
    </row>
    <row r="765" spans="9:14" ht="16.2" x14ac:dyDescent="0.4">
      <c r="I765" s="155" t="s">
        <v>2916</v>
      </c>
      <c r="J765" s="155" t="s">
        <v>2917</v>
      </c>
      <c r="K765" s="155" t="s">
        <v>2918</v>
      </c>
      <c r="L765" s="155">
        <v>3.28</v>
      </c>
      <c r="M765">
        <f t="shared" si="30"/>
        <v>3.28</v>
      </c>
      <c r="N765" t="str">
        <f t="shared" si="31"/>
        <v/>
      </c>
    </row>
    <row r="766" spans="9:14" ht="16.2" x14ac:dyDescent="0.4">
      <c r="I766" s="155" t="s">
        <v>2919</v>
      </c>
      <c r="J766" s="155" t="s">
        <v>2920</v>
      </c>
      <c r="K766" s="155" t="s">
        <v>2921</v>
      </c>
      <c r="L766" s="155">
        <v>2.96</v>
      </c>
      <c r="M766">
        <f t="shared" si="30"/>
        <v>2.96</v>
      </c>
      <c r="N766" t="str">
        <f t="shared" si="31"/>
        <v/>
      </c>
    </row>
    <row r="767" spans="9:14" ht="16.2" x14ac:dyDescent="0.4">
      <c r="I767" s="155" t="s">
        <v>2922</v>
      </c>
      <c r="J767" s="155" t="s">
        <v>2923</v>
      </c>
      <c r="K767" s="155" t="s">
        <v>2924</v>
      </c>
      <c r="L767" s="155">
        <v>2.89</v>
      </c>
      <c r="M767">
        <f t="shared" si="30"/>
        <v>2.89</v>
      </c>
      <c r="N767" t="str">
        <f t="shared" si="31"/>
        <v/>
      </c>
    </row>
    <row r="768" spans="9:14" ht="16.2" x14ac:dyDescent="0.4">
      <c r="I768" s="155" t="s">
        <v>2925</v>
      </c>
      <c r="J768" s="155" t="s">
        <v>2926</v>
      </c>
      <c r="K768" s="155" t="s">
        <v>2927</v>
      </c>
      <c r="L768" s="155">
        <v>3.81</v>
      </c>
      <c r="M768">
        <f t="shared" si="30"/>
        <v>3.81</v>
      </c>
      <c r="N768" t="str">
        <f t="shared" si="31"/>
        <v>FRAGILES</v>
      </c>
    </row>
    <row r="769" spans="9:14" ht="16.2" x14ac:dyDescent="0.4">
      <c r="I769" s="155" t="s">
        <v>2928</v>
      </c>
      <c r="J769" s="155" t="s">
        <v>2929</v>
      </c>
      <c r="K769" s="155" t="s">
        <v>2930</v>
      </c>
      <c r="L769" s="155">
        <v>2.8</v>
      </c>
      <c r="M769">
        <f t="shared" si="30"/>
        <v>2.8</v>
      </c>
      <c r="N769" t="str">
        <f t="shared" si="31"/>
        <v/>
      </c>
    </row>
    <row r="770" spans="9:14" ht="16.2" x14ac:dyDescent="0.4">
      <c r="I770" s="155" t="s">
        <v>2931</v>
      </c>
      <c r="J770" s="155" t="s">
        <v>2932</v>
      </c>
      <c r="K770" s="155" t="s">
        <v>2933</v>
      </c>
      <c r="L770" s="155">
        <v>3.16</v>
      </c>
      <c r="M770">
        <f t="shared" si="30"/>
        <v>3.16</v>
      </c>
      <c r="N770" t="str">
        <f t="shared" si="31"/>
        <v/>
      </c>
    </row>
    <row r="771" spans="9:14" ht="16.2" x14ac:dyDescent="0.4">
      <c r="I771" s="155" t="s">
        <v>2934</v>
      </c>
      <c r="J771" s="155" t="s">
        <v>2935</v>
      </c>
      <c r="K771" s="155" t="s">
        <v>2936</v>
      </c>
      <c r="L771" s="155">
        <v>3.44</v>
      </c>
      <c r="M771">
        <f t="shared" si="30"/>
        <v>3.44</v>
      </c>
      <c r="N771" t="str">
        <f t="shared" si="31"/>
        <v/>
      </c>
    </row>
    <row r="772" spans="9:14" ht="16.2" x14ac:dyDescent="0.4">
      <c r="I772" s="155" t="s">
        <v>2937</v>
      </c>
      <c r="J772" s="155" t="s">
        <v>2938</v>
      </c>
      <c r="K772" s="155" t="s">
        <v>2939</v>
      </c>
      <c r="L772" s="155">
        <v>3.69</v>
      </c>
      <c r="M772">
        <f t="shared" ref="M772:M835" si="32">L772+0</f>
        <v>3.69</v>
      </c>
      <c r="N772" t="str">
        <f t="shared" ref="N772:N835" si="33">IF(M772&gt;$M$1,"FRAGILES","")</f>
        <v/>
      </c>
    </row>
    <row r="773" spans="9:14" ht="16.2" x14ac:dyDescent="0.4">
      <c r="I773" s="155" t="s">
        <v>2940</v>
      </c>
      <c r="J773" s="155" t="s">
        <v>2941</v>
      </c>
      <c r="K773" s="155" t="s">
        <v>2942</v>
      </c>
      <c r="L773" s="155">
        <v>3.02</v>
      </c>
      <c r="M773">
        <f t="shared" si="32"/>
        <v>3.02</v>
      </c>
      <c r="N773" t="str">
        <f t="shared" si="33"/>
        <v/>
      </c>
    </row>
    <row r="774" spans="9:14" ht="16.2" x14ac:dyDescent="0.4">
      <c r="I774" s="155" t="s">
        <v>2943</v>
      </c>
      <c r="J774" s="155" t="s">
        <v>2944</v>
      </c>
      <c r="K774" s="155" t="s">
        <v>2945</v>
      </c>
      <c r="L774" s="155">
        <v>3.76</v>
      </c>
      <c r="M774">
        <f t="shared" si="32"/>
        <v>3.76</v>
      </c>
      <c r="N774" t="str">
        <f t="shared" si="33"/>
        <v/>
      </c>
    </row>
    <row r="775" spans="9:14" ht="16.2" x14ac:dyDescent="0.4">
      <c r="I775" s="155" t="s">
        <v>2946</v>
      </c>
      <c r="J775" s="155" t="s">
        <v>2947</v>
      </c>
      <c r="K775" s="155" t="s">
        <v>2948</v>
      </c>
      <c r="L775" s="155">
        <v>3.22</v>
      </c>
      <c r="M775">
        <f t="shared" si="32"/>
        <v>3.22</v>
      </c>
      <c r="N775" t="str">
        <f t="shared" si="33"/>
        <v/>
      </c>
    </row>
    <row r="776" spans="9:14" ht="16.2" x14ac:dyDescent="0.4">
      <c r="I776" s="155" t="s">
        <v>2949</v>
      </c>
      <c r="J776" s="155" t="s">
        <v>2950</v>
      </c>
      <c r="K776" s="155" t="s">
        <v>2951</v>
      </c>
      <c r="L776" s="155">
        <v>2.85</v>
      </c>
      <c r="M776">
        <f t="shared" si="32"/>
        <v>2.85</v>
      </c>
      <c r="N776" t="str">
        <f t="shared" si="33"/>
        <v/>
      </c>
    </row>
    <row r="777" spans="9:14" ht="16.2" x14ac:dyDescent="0.4">
      <c r="I777" s="155" t="s">
        <v>2952</v>
      </c>
      <c r="J777" s="155" t="s">
        <v>2953</v>
      </c>
      <c r="K777" s="155" t="s">
        <v>2954</v>
      </c>
      <c r="L777" s="155">
        <v>3.05</v>
      </c>
      <c r="M777">
        <f t="shared" si="32"/>
        <v>3.05</v>
      </c>
      <c r="N777" t="str">
        <f t="shared" si="33"/>
        <v/>
      </c>
    </row>
    <row r="778" spans="9:14" ht="16.2" x14ac:dyDescent="0.4">
      <c r="I778" s="155" t="s">
        <v>2955</v>
      </c>
      <c r="J778" s="155" t="s">
        <v>2956</v>
      </c>
      <c r="K778" s="155" t="s">
        <v>2957</v>
      </c>
      <c r="L778" s="155">
        <v>3.99</v>
      </c>
      <c r="M778">
        <f t="shared" si="32"/>
        <v>3.99</v>
      </c>
      <c r="N778" t="str">
        <f t="shared" si="33"/>
        <v>FRAGILES</v>
      </c>
    </row>
    <row r="779" spans="9:14" ht="16.2" x14ac:dyDescent="0.4">
      <c r="I779" s="155" t="s">
        <v>2958</v>
      </c>
      <c r="J779" s="155" t="s">
        <v>2959</v>
      </c>
      <c r="K779" s="155" t="s">
        <v>2960</v>
      </c>
      <c r="L779" s="155">
        <v>3.21</v>
      </c>
      <c r="M779">
        <f t="shared" si="32"/>
        <v>3.21</v>
      </c>
      <c r="N779" t="str">
        <f t="shared" si="33"/>
        <v/>
      </c>
    </row>
    <row r="780" spans="9:14" ht="16.2" x14ac:dyDescent="0.4">
      <c r="I780" s="155" t="s">
        <v>2961</v>
      </c>
      <c r="J780" s="155" t="s">
        <v>2962</v>
      </c>
      <c r="K780" s="155" t="s">
        <v>2963</v>
      </c>
      <c r="L780" s="155">
        <v>3.06</v>
      </c>
      <c r="M780">
        <f t="shared" si="32"/>
        <v>3.06</v>
      </c>
      <c r="N780" t="str">
        <f t="shared" si="33"/>
        <v/>
      </c>
    </row>
    <row r="781" spans="9:14" ht="16.2" x14ac:dyDescent="0.4">
      <c r="I781" s="155" t="s">
        <v>2964</v>
      </c>
      <c r="J781" s="155" t="s">
        <v>2965</v>
      </c>
      <c r="K781" s="155" t="s">
        <v>2966</v>
      </c>
      <c r="L781" s="155">
        <v>2.99</v>
      </c>
      <c r="M781">
        <f t="shared" si="32"/>
        <v>2.99</v>
      </c>
      <c r="N781" t="str">
        <f t="shared" si="33"/>
        <v/>
      </c>
    </row>
    <row r="782" spans="9:14" ht="16.2" x14ac:dyDescent="0.4">
      <c r="I782" s="155" t="s">
        <v>2967</v>
      </c>
      <c r="J782" s="155" t="s">
        <v>2968</v>
      </c>
      <c r="K782" s="155" t="s">
        <v>2969</v>
      </c>
      <c r="L782" s="155">
        <v>3.05</v>
      </c>
      <c r="M782">
        <f t="shared" si="32"/>
        <v>3.05</v>
      </c>
      <c r="N782" t="str">
        <f t="shared" si="33"/>
        <v/>
      </c>
    </row>
    <row r="783" spans="9:14" ht="16.2" x14ac:dyDescent="0.4">
      <c r="I783" s="155" t="s">
        <v>2970</v>
      </c>
      <c r="J783" s="155" t="s">
        <v>2131</v>
      </c>
      <c r="K783" s="155" t="s">
        <v>2971</v>
      </c>
      <c r="L783" s="155">
        <v>4.22</v>
      </c>
      <c r="M783">
        <f t="shared" si="32"/>
        <v>4.22</v>
      </c>
      <c r="N783" t="str">
        <f t="shared" si="33"/>
        <v>FRAGILES</v>
      </c>
    </row>
    <row r="784" spans="9:14" ht="16.2" x14ac:dyDescent="0.4">
      <c r="I784" s="155" t="s">
        <v>2972</v>
      </c>
      <c r="J784" s="155" t="s">
        <v>2973</v>
      </c>
      <c r="K784" s="155" t="s">
        <v>2974</v>
      </c>
      <c r="L784" s="155">
        <v>3.41</v>
      </c>
      <c r="M784">
        <f t="shared" si="32"/>
        <v>3.41</v>
      </c>
      <c r="N784" t="str">
        <f t="shared" si="33"/>
        <v/>
      </c>
    </row>
    <row r="785" spans="9:14" ht="16.2" x14ac:dyDescent="0.4">
      <c r="I785" s="155" t="s">
        <v>2975</v>
      </c>
      <c r="J785" s="155" t="s">
        <v>2976</v>
      </c>
      <c r="K785" s="155" t="s">
        <v>614</v>
      </c>
      <c r="L785" s="155">
        <v>2.35</v>
      </c>
      <c r="M785">
        <f t="shared" si="32"/>
        <v>2.35</v>
      </c>
      <c r="N785" t="str">
        <f t="shared" si="33"/>
        <v/>
      </c>
    </row>
    <row r="786" spans="9:14" ht="16.2" x14ac:dyDescent="0.4">
      <c r="I786" s="155" t="s">
        <v>2977</v>
      </c>
      <c r="J786" s="155" t="s">
        <v>2978</v>
      </c>
      <c r="K786" s="155" t="s">
        <v>2979</v>
      </c>
      <c r="L786" s="155">
        <v>3.43</v>
      </c>
      <c r="M786">
        <f t="shared" si="32"/>
        <v>3.43</v>
      </c>
      <c r="N786" t="str">
        <f t="shared" si="33"/>
        <v/>
      </c>
    </row>
    <row r="787" spans="9:14" ht="16.2" x14ac:dyDescent="0.4">
      <c r="I787" s="155" t="s">
        <v>2980</v>
      </c>
      <c r="J787" s="155" t="s">
        <v>2981</v>
      </c>
      <c r="K787" s="155" t="s">
        <v>2982</v>
      </c>
      <c r="L787" s="155">
        <v>4.95</v>
      </c>
      <c r="M787">
        <f t="shared" si="32"/>
        <v>4.95</v>
      </c>
      <c r="N787" t="str">
        <f t="shared" si="33"/>
        <v>FRAGILES</v>
      </c>
    </row>
    <row r="788" spans="9:14" ht="16.2" x14ac:dyDescent="0.4">
      <c r="I788" s="155" t="s">
        <v>2983</v>
      </c>
      <c r="J788" s="155" t="s">
        <v>2984</v>
      </c>
      <c r="K788" s="155" t="s">
        <v>2985</v>
      </c>
      <c r="L788" s="155">
        <v>3.38</v>
      </c>
      <c r="M788">
        <f t="shared" si="32"/>
        <v>3.38</v>
      </c>
      <c r="N788" t="str">
        <f t="shared" si="33"/>
        <v/>
      </c>
    </row>
    <row r="789" spans="9:14" ht="16.2" x14ac:dyDescent="0.4">
      <c r="I789" s="155" t="s">
        <v>2986</v>
      </c>
      <c r="J789" s="155" t="s">
        <v>2987</v>
      </c>
      <c r="K789" s="155" t="s">
        <v>2988</v>
      </c>
      <c r="L789" s="155">
        <v>3.43</v>
      </c>
      <c r="M789">
        <f t="shared" si="32"/>
        <v>3.43</v>
      </c>
      <c r="N789" t="str">
        <f t="shared" si="33"/>
        <v/>
      </c>
    </row>
    <row r="790" spans="9:14" ht="16.2" x14ac:dyDescent="0.4">
      <c r="I790" s="155" t="s">
        <v>2989</v>
      </c>
      <c r="J790" s="155" t="s">
        <v>2990</v>
      </c>
      <c r="K790" s="155" t="s">
        <v>2991</v>
      </c>
      <c r="L790" s="155">
        <v>3.5</v>
      </c>
      <c r="M790">
        <f t="shared" si="32"/>
        <v>3.5</v>
      </c>
      <c r="N790" t="str">
        <f t="shared" si="33"/>
        <v/>
      </c>
    </row>
    <row r="791" spans="9:14" ht="16.2" x14ac:dyDescent="0.4">
      <c r="I791" s="155" t="s">
        <v>2992</v>
      </c>
      <c r="J791" s="155" t="s">
        <v>2993</v>
      </c>
      <c r="K791" s="155" t="s">
        <v>2994</v>
      </c>
      <c r="L791" s="155">
        <v>3</v>
      </c>
      <c r="M791">
        <f t="shared" si="32"/>
        <v>3</v>
      </c>
      <c r="N791" t="str">
        <f t="shared" si="33"/>
        <v/>
      </c>
    </row>
    <row r="792" spans="9:14" ht="16.2" x14ac:dyDescent="0.4">
      <c r="I792" s="155" t="s">
        <v>2995</v>
      </c>
      <c r="J792" s="155" t="s">
        <v>2996</v>
      </c>
      <c r="K792" s="155" t="s">
        <v>2997</v>
      </c>
      <c r="L792" s="155">
        <v>3.55</v>
      </c>
      <c r="M792">
        <f t="shared" si="32"/>
        <v>3.55</v>
      </c>
      <c r="N792" t="str">
        <f t="shared" si="33"/>
        <v/>
      </c>
    </row>
    <row r="793" spans="9:14" ht="16.2" x14ac:dyDescent="0.4">
      <c r="I793" s="155" t="s">
        <v>2998</v>
      </c>
      <c r="J793" s="155" t="s">
        <v>2999</v>
      </c>
      <c r="K793" s="155" t="s">
        <v>3000</v>
      </c>
      <c r="L793" s="155">
        <v>2.92</v>
      </c>
      <c r="M793">
        <f t="shared" si="32"/>
        <v>2.92</v>
      </c>
      <c r="N793" t="str">
        <f t="shared" si="33"/>
        <v/>
      </c>
    </row>
    <row r="794" spans="9:14" ht="16.2" x14ac:dyDescent="0.4">
      <c r="I794" s="155" t="s">
        <v>3001</v>
      </c>
      <c r="J794" s="155" t="s">
        <v>3002</v>
      </c>
      <c r="K794" s="155" t="s">
        <v>3003</v>
      </c>
      <c r="L794" s="155">
        <v>3.36</v>
      </c>
      <c r="M794">
        <f t="shared" si="32"/>
        <v>3.36</v>
      </c>
      <c r="N794" t="str">
        <f t="shared" si="33"/>
        <v/>
      </c>
    </row>
    <row r="795" spans="9:14" ht="16.2" x14ac:dyDescent="0.4">
      <c r="I795" s="155" t="s">
        <v>3004</v>
      </c>
      <c r="J795" s="155" t="s">
        <v>3005</v>
      </c>
      <c r="K795" s="155" t="s">
        <v>616</v>
      </c>
      <c r="L795" s="155">
        <v>3.35</v>
      </c>
      <c r="M795">
        <f t="shared" si="32"/>
        <v>3.35</v>
      </c>
      <c r="N795" t="str">
        <f t="shared" si="33"/>
        <v/>
      </c>
    </row>
    <row r="796" spans="9:14" ht="16.2" x14ac:dyDescent="0.4">
      <c r="I796" s="155" t="s">
        <v>3006</v>
      </c>
      <c r="J796" s="155" t="s">
        <v>3007</v>
      </c>
      <c r="K796" s="155" t="s">
        <v>618</v>
      </c>
      <c r="L796" s="155">
        <v>2.84</v>
      </c>
      <c r="M796">
        <f t="shared" si="32"/>
        <v>2.84</v>
      </c>
      <c r="N796" t="str">
        <f t="shared" si="33"/>
        <v/>
      </c>
    </row>
    <row r="797" spans="9:14" ht="16.2" x14ac:dyDescent="0.4">
      <c r="I797" s="155" t="s">
        <v>3006</v>
      </c>
      <c r="J797" s="155" t="s">
        <v>1334</v>
      </c>
      <c r="K797" s="155" t="s">
        <v>3008</v>
      </c>
      <c r="L797" s="155">
        <v>3.58</v>
      </c>
      <c r="M797">
        <f t="shared" si="32"/>
        <v>3.58</v>
      </c>
      <c r="N797" t="str">
        <f t="shared" si="33"/>
        <v/>
      </c>
    </row>
    <row r="798" spans="9:14" ht="16.2" x14ac:dyDescent="0.4">
      <c r="I798" s="155" t="s">
        <v>3009</v>
      </c>
      <c r="J798" s="155" t="s">
        <v>3010</v>
      </c>
      <c r="K798" s="155" t="s">
        <v>3011</v>
      </c>
      <c r="L798" s="155">
        <v>3.2</v>
      </c>
      <c r="M798">
        <f t="shared" si="32"/>
        <v>3.2</v>
      </c>
      <c r="N798" t="str">
        <f t="shared" si="33"/>
        <v/>
      </c>
    </row>
    <row r="799" spans="9:14" ht="16.2" x14ac:dyDescent="0.4">
      <c r="I799" s="155" t="s">
        <v>3012</v>
      </c>
      <c r="J799" s="155" t="s">
        <v>3013</v>
      </c>
      <c r="K799" s="155" t="s">
        <v>3014</v>
      </c>
      <c r="L799" s="155">
        <v>3.28</v>
      </c>
      <c r="M799">
        <f t="shared" si="32"/>
        <v>3.28</v>
      </c>
      <c r="N799" t="str">
        <f t="shared" si="33"/>
        <v/>
      </c>
    </row>
    <row r="800" spans="9:14" ht="16.2" x14ac:dyDescent="0.4">
      <c r="I800" s="155" t="s">
        <v>3015</v>
      </c>
      <c r="J800" s="155" t="s">
        <v>2752</v>
      </c>
      <c r="K800" s="155" t="s">
        <v>3016</v>
      </c>
      <c r="L800" s="155">
        <v>3.04</v>
      </c>
      <c r="M800">
        <f t="shared" si="32"/>
        <v>3.04</v>
      </c>
      <c r="N800" t="str">
        <f t="shared" si="33"/>
        <v/>
      </c>
    </row>
    <row r="801" spans="9:14" ht="16.2" x14ac:dyDescent="0.4">
      <c r="I801" s="155" t="s">
        <v>3017</v>
      </c>
      <c r="J801" s="155" t="s">
        <v>3018</v>
      </c>
      <c r="K801" s="155" t="s">
        <v>3019</v>
      </c>
      <c r="L801" s="155">
        <v>2.59</v>
      </c>
      <c r="M801">
        <f t="shared" si="32"/>
        <v>2.59</v>
      </c>
      <c r="N801" t="str">
        <f t="shared" si="33"/>
        <v/>
      </c>
    </row>
    <row r="802" spans="9:14" ht="16.2" x14ac:dyDescent="0.4">
      <c r="I802" s="155" t="s">
        <v>3020</v>
      </c>
      <c r="J802" s="155" t="s">
        <v>3021</v>
      </c>
      <c r="K802" s="155" t="s">
        <v>3022</v>
      </c>
      <c r="L802" s="155">
        <v>3.35</v>
      </c>
      <c r="M802">
        <f t="shared" si="32"/>
        <v>3.35</v>
      </c>
      <c r="N802" t="str">
        <f t="shared" si="33"/>
        <v/>
      </c>
    </row>
    <row r="803" spans="9:14" ht="16.2" x14ac:dyDescent="0.4">
      <c r="I803" s="155" t="s">
        <v>3023</v>
      </c>
      <c r="J803" s="155" t="s">
        <v>3024</v>
      </c>
      <c r="K803" s="155" t="s">
        <v>3025</v>
      </c>
      <c r="L803" s="155">
        <v>3.33</v>
      </c>
      <c r="M803">
        <f t="shared" si="32"/>
        <v>3.33</v>
      </c>
      <c r="N803" t="str">
        <f t="shared" si="33"/>
        <v/>
      </c>
    </row>
    <row r="804" spans="9:14" ht="16.2" x14ac:dyDescent="0.4">
      <c r="I804" s="155" t="s">
        <v>3026</v>
      </c>
      <c r="J804" s="155" t="s">
        <v>3027</v>
      </c>
      <c r="K804" s="155" t="s">
        <v>3028</v>
      </c>
      <c r="L804" s="155">
        <v>3.06</v>
      </c>
      <c r="M804">
        <f t="shared" si="32"/>
        <v>3.06</v>
      </c>
      <c r="N804" t="str">
        <f t="shared" si="33"/>
        <v/>
      </c>
    </row>
    <row r="805" spans="9:14" ht="16.2" x14ac:dyDescent="0.4">
      <c r="I805" s="155" t="s">
        <v>3029</v>
      </c>
      <c r="J805" s="155" t="s">
        <v>3030</v>
      </c>
      <c r="K805" s="155" t="s">
        <v>3031</v>
      </c>
      <c r="L805" s="155">
        <v>3.26</v>
      </c>
      <c r="M805">
        <f t="shared" si="32"/>
        <v>3.26</v>
      </c>
      <c r="N805" t="str">
        <f t="shared" si="33"/>
        <v/>
      </c>
    </row>
    <row r="806" spans="9:14" ht="16.2" x14ac:dyDescent="0.4">
      <c r="I806" s="155" t="s">
        <v>3032</v>
      </c>
      <c r="J806" s="155" t="s">
        <v>3033</v>
      </c>
      <c r="K806" s="155" t="s">
        <v>3034</v>
      </c>
      <c r="L806" s="155">
        <v>3.54</v>
      </c>
      <c r="M806">
        <f t="shared" si="32"/>
        <v>3.54</v>
      </c>
      <c r="N806" t="str">
        <f t="shared" si="33"/>
        <v/>
      </c>
    </row>
    <row r="807" spans="9:14" ht="16.2" x14ac:dyDescent="0.4">
      <c r="I807" s="155" t="s">
        <v>3035</v>
      </c>
      <c r="J807" s="155" t="s">
        <v>3036</v>
      </c>
      <c r="K807" s="155" t="s">
        <v>3037</v>
      </c>
      <c r="L807" s="155">
        <v>4.05</v>
      </c>
      <c r="M807">
        <f t="shared" si="32"/>
        <v>4.05</v>
      </c>
      <c r="N807" t="str">
        <f t="shared" si="33"/>
        <v>FRAGILES</v>
      </c>
    </row>
    <row r="808" spans="9:14" ht="16.2" x14ac:dyDescent="0.4">
      <c r="I808" s="155" t="s">
        <v>3038</v>
      </c>
      <c r="J808" s="155" t="s">
        <v>3039</v>
      </c>
      <c r="K808" s="155" t="s">
        <v>3040</v>
      </c>
      <c r="L808" s="155">
        <v>2.99</v>
      </c>
      <c r="M808">
        <f t="shared" si="32"/>
        <v>2.99</v>
      </c>
      <c r="N808" t="str">
        <f t="shared" si="33"/>
        <v/>
      </c>
    </row>
    <row r="809" spans="9:14" ht="16.2" x14ac:dyDescent="0.4">
      <c r="I809" s="155" t="s">
        <v>3041</v>
      </c>
      <c r="J809" s="155" t="s">
        <v>1402</v>
      </c>
      <c r="K809" s="155" t="s">
        <v>3042</v>
      </c>
      <c r="L809" s="155">
        <v>3.69</v>
      </c>
      <c r="M809">
        <f t="shared" si="32"/>
        <v>3.69</v>
      </c>
      <c r="N809" t="str">
        <f t="shared" si="33"/>
        <v/>
      </c>
    </row>
    <row r="810" spans="9:14" ht="16.2" x14ac:dyDescent="0.4">
      <c r="I810" s="155" t="s">
        <v>3043</v>
      </c>
      <c r="J810" s="155" t="s">
        <v>3044</v>
      </c>
      <c r="K810" s="155" t="s">
        <v>3045</v>
      </c>
      <c r="L810" s="155">
        <v>4.1500000000000004</v>
      </c>
      <c r="M810">
        <f t="shared" si="32"/>
        <v>4.1500000000000004</v>
      </c>
      <c r="N810" t="str">
        <f t="shared" si="33"/>
        <v>FRAGILES</v>
      </c>
    </row>
    <row r="811" spans="9:14" ht="16.2" x14ac:dyDescent="0.4">
      <c r="I811" s="155" t="s">
        <v>3046</v>
      </c>
      <c r="J811" s="155" t="s">
        <v>878</v>
      </c>
      <c r="K811" s="155" t="s">
        <v>3047</v>
      </c>
      <c r="L811" s="155">
        <v>3.64</v>
      </c>
      <c r="M811">
        <f t="shared" si="32"/>
        <v>3.64</v>
      </c>
      <c r="N811" t="str">
        <f t="shared" si="33"/>
        <v/>
      </c>
    </row>
    <row r="812" spans="9:14" ht="16.2" x14ac:dyDescent="0.4">
      <c r="I812" s="155" t="s">
        <v>3048</v>
      </c>
      <c r="J812" s="155" t="s">
        <v>3049</v>
      </c>
      <c r="K812" s="155" t="s">
        <v>3050</v>
      </c>
      <c r="L812" s="155">
        <v>2.57</v>
      </c>
      <c r="M812">
        <f t="shared" si="32"/>
        <v>2.57</v>
      </c>
      <c r="N812" t="str">
        <f t="shared" si="33"/>
        <v/>
      </c>
    </row>
    <row r="813" spans="9:14" ht="16.2" x14ac:dyDescent="0.4">
      <c r="I813" s="155" t="s">
        <v>3051</v>
      </c>
      <c r="J813" s="155" t="s">
        <v>3052</v>
      </c>
      <c r="K813" s="155" t="s">
        <v>3053</v>
      </c>
      <c r="L813" s="155">
        <v>4.3</v>
      </c>
      <c r="M813">
        <f t="shared" si="32"/>
        <v>4.3</v>
      </c>
      <c r="N813" t="str">
        <f t="shared" si="33"/>
        <v>FRAGILES</v>
      </c>
    </row>
    <row r="814" spans="9:14" ht="16.2" x14ac:dyDescent="0.4">
      <c r="I814" s="155" t="s">
        <v>3054</v>
      </c>
      <c r="J814" s="155" t="s">
        <v>3055</v>
      </c>
      <c r="K814" s="155" t="s">
        <v>620</v>
      </c>
      <c r="L814" s="155">
        <v>4.22</v>
      </c>
      <c r="M814">
        <f t="shared" si="32"/>
        <v>4.22</v>
      </c>
      <c r="N814" t="str">
        <f t="shared" si="33"/>
        <v>FRAGILES</v>
      </c>
    </row>
    <row r="815" spans="9:14" ht="16.2" x14ac:dyDescent="0.4">
      <c r="I815" s="155" t="s">
        <v>3056</v>
      </c>
      <c r="J815" s="155" t="s">
        <v>3057</v>
      </c>
      <c r="K815" s="155" t="s">
        <v>3058</v>
      </c>
      <c r="L815" s="155">
        <v>2.91</v>
      </c>
      <c r="M815">
        <f t="shared" si="32"/>
        <v>2.91</v>
      </c>
      <c r="N815" t="str">
        <f t="shared" si="33"/>
        <v/>
      </c>
    </row>
    <row r="816" spans="9:14" ht="16.2" x14ac:dyDescent="0.4">
      <c r="I816" s="155" t="s">
        <v>3059</v>
      </c>
      <c r="J816" s="155" t="s">
        <v>3060</v>
      </c>
      <c r="K816" s="155" t="s">
        <v>3061</v>
      </c>
      <c r="L816" s="155">
        <v>3.25</v>
      </c>
      <c r="M816">
        <f t="shared" si="32"/>
        <v>3.25</v>
      </c>
      <c r="N816" t="str">
        <f t="shared" si="33"/>
        <v/>
      </c>
    </row>
    <row r="817" spans="9:14" ht="16.2" x14ac:dyDescent="0.4">
      <c r="I817" s="155" t="s">
        <v>3062</v>
      </c>
      <c r="J817" s="155" t="s">
        <v>3063</v>
      </c>
      <c r="K817" s="155" t="s">
        <v>3064</v>
      </c>
      <c r="L817" s="155">
        <v>2.93</v>
      </c>
      <c r="M817">
        <f t="shared" si="32"/>
        <v>2.93</v>
      </c>
      <c r="N817" t="str">
        <f t="shared" si="33"/>
        <v/>
      </c>
    </row>
    <row r="818" spans="9:14" ht="16.2" x14ac:dyDescent="0.4">
      <c r="I818" s="155" t="s">
        <v>3065</v>
      </c>
      <c r="J818" s="155" t="s">
        <v>2450</v>
      </c>
      <c r="K818" s="155" t="s">
        <v>3066</v>
      </c>
      <c r="L818" s="155">
        <v>3.5</v>
      </c>
      <c r="M818">
        <f t="shared" si="32"/>
        <v>3.5</v>
      </c>
      <c r="N818" t="str">
        <f t="shared" si="33"/>
        <v/>
      </c>
    </row>
    <row r="819" spans="9:14" ht="16.2" x14ac:dyDescent="0.4">
      <c r="I819" s="155" t="s">
        <v>3067</v>
      </c>
      <c r="J819" s="155" t="s">
        <v>954</v>
      </c>
      <c r="K819" s="155" t="s">
        <v>3068</v>
      </c>
      <c r="L819" s="155">
        <v>3.05</v>
      </c>
      <c r="M819">
        <f t="shared" si="32"/>
        <v>3.05</v>
      </c>
      <c r="N819" t="str">
        <f t="shared" si="33"/>
        <v/>
      </c>
    </row>
    <row r="820" spans="9:14" ht="16.2" x14ac:dyDescent="0.4">
      <c r="I820" s="155" t="s">
        <v>3069</v>
      </c>
      <c r="J820" s="155" t="s">
        <v>3070</v>
      </c>
      <c r="K820" s="155" t="s">
        <v>3071</v>
      </c>
      <c r="L820" s="155">
        <v>3.15</v>
      </c>
      <c r="M820">
        <f t="shared" si="32"/>
        <v>3.15</v>
      </c>
      <c r="N820" t="str">
        <f t="shared" si="33"/>
        <v/>
      </c>
    </row>
    <row r="821" spans="9:14" ht="16.2" x14ac:dyDescent="0.4">
      <c r="I821" s="155" t="s">
        <v>3072</v>
      </c>
      <c r="J821" s="155" t="s">
        <v>2810</v>
      </c>
      <c r="K821" s="155" t="s">
        <v>3073</v>
      </c>
      <c r="L821" s="155">
        <v>3.6</v>
      </c>
      <c r="M821">
        <f t="shared" si="32"/>
        <v>3.6</v>
      </c>
      <c r="N821" t="str">
        <f t="shared" si="33"/>
        <v/>
      </c>
    </row>
    <row r="822" spans="9:14" ht="16.2" x14ac:dyDescent="0.4">
      <c r="I822" s="155" t="s">
        <v>3074</v>
      </c>
      <c r="J822" s="155" t="s">
        <v>3075</v>
      </c>
      <c r="K822" s="155" t="s">
        <v>3076</v>
      </c>
      <c r="L822" s="155">
        <v>3.99</v>
      </c>
      <c r="M822">
        <f t="shared" si="32"/>
        <v>3.99</v>
      </c>
      <c r="N822" t="str">
        <f t="shared" si="33"/>
        <v>FRAGILES</v>
      </c>
    </row>
    <row r="823" spans="9:14" ht="16.2" x14ac:dyDescent="0.4">
      <c r="I823" s="155" t="s">
        <v>3077</v>
      </c>
      <c r="J823" s="155" t="s">
        <v>3078</v>
      </c>
      <c r="K823" s="155" t="s">
        <v>3079</v>
      </c>
      <c r="L823" s="155">
        <v>2.71</v>
      </c>
      <c r="M823">
        <f t="shared" si="32"/>
        <v>2.71</v>
      </c>
      <c r="N823" t="str">
        <f t="shared" si="33"/>
        <v/>
      </c>
    </row>
    <row r="824" spans="9:14" ht="16.2" x14ac:dyDescent="0.4">
      <c r="I824" s="155" t="s">
        <v>3080</v>
      </c>
      <c r="J824" s="155" t="s">
        <v>3081</v>
      </c>
      <c r="K824" s="155" t="s">
        <v>3082</v>
      </c>
      <c r="L824" s="155">
        <v>2.39</v>
      </c>
      <c r="M824">
        <f t="shared" si="32"/>
        <v>2.39</v>
      </c>
      <c r="N824" t="str">
        <f t="shared" si="33"/>
        <v/>
      </c>
    </row>
    <row r="825" spans="9:14" ht="16.2" x14ac:dyDescent="0.4">
      <c r="I825" s="155" t="s">
        <v>3083</v>
      </c>
      <c r="J825" s="155" t="s">
        <v>3084</v>
      </c>
      <c r="K825" s="155" t="s">
        <v>3085</v>
      </c>
      <c r="L825" s="155">
        <v>3.33</v>
      </c>
      <c r="M825">
        <f t="shared" si="32"/>
        <v>3.33</v>
      </c>
      <c r="N825" t="str">
        <f t="shared" si="33"/>
        <v/>
      </c>
    </row>
    <row r="826" spans="9:14" ht="16.2" x14ac:dyDescent="0.4">
      <c r="I826" s="155" t="s">
        <v>3086</v>
      </c>
      <c r="J826" s="155" t="s">
        <v>3087</v>
      </c>
      <c r="K826" s="155" t="s">
        <v>3088</v>
      </c>
      <c r="L826" s="155">
        <v>3.66</v>
      </c>
      <c r="M826">
        <f t="shared" si="32"/>
        <v>3.66</v>
      </c>
      <c r="N826" t="str">
        <f t="shared" si="33"/>
        <v/>
      </c>
    </row>
    <row r="827" spans="9:14" ht="16.2" x14ac:dyDescent="0.4">
      <c r="I827" s="155" t="s">
        <v>3089</v>
      </c>
      <c r="J827" s="155" t="s">
        <v>3090</v>
      </c>
      <c r="K827" s="155" t="s">
        <v>3091</v>
      </c>
      <c r="L827" s="155">
        <v>3.48</v>
      </c>
      <c r="M827">
        <f t="shared" si="32"/>
        <v>3.48</v>
      </c>
      <c r="N827" t="str">
        <f t="shared" si="33"/>
        <v/>
      </c>
    </row>
    <row r="828" spans="9:14" ht="16.2" x14ac:dyDescent="0.4">
      <c r="I828" s="155" t="s">
        <v>3092</v>
      </c>
      <c r="J828" s="155" t="s">
        <v>3093</v>
      </c>
      <c r="K828" s="155" t="s">
        <v>3094</v>
      </c>
      <c r="L828" s="155">
        <v>3.21</v>
      </c>
      <c r="M828">
        <f t="shared" si="32"/>
        <v>3.21</v>
      </c>
      <c r="N828" t="str">
        <f t="shared" si="33"/>
        <v/>
      </c>
    </row>
    <row r="829" spans="9:14" ht="16.2" x14ac:dyDescent="0.4">
      <c r="I829" s="155" t="s">
        <v>3095</v>
      </c>
      <c r="J829" s="155" t="s">
        <v>3096</v>
      </c>
      <c r="K829" s="155" t="s">
        <v>3097</v>
      </c>
      <c r="L829" s="155">
        <v>2.76</v>
      </c>
      <c r="M829">
        <f t="shared" si="32"/>
        <v>2.76</v>
      </c>
      <c r="N829" t="str">
        <f t="shared" si="33"/>
        <v/>
      </c>
    </row>
    <row r="830" spans="9:14" ht="16.2" x14ac:dyDescent="0.4">
      <c r="I830" s="155" t="s">
        <v>3098</v>
      </c>
      <c r="J830" s="155" t="s">
        <v>3099</v>
      </c>
      <c r="K830" s="155" t="s">
        <v>3100</v>
      </c>
      <c r="L830" s="155">
        <v>3.06</v>
      </c>
      <c r="M830">
        <f t="shared" si="32"/>
        <v>3.06</v>
      </c>
      <c r="N830" t="str">
        <f t="shared" si="33"/>
        <v/>
      </c>
    </row>
    <row r="831" spans="9:14" ht="16.2" x14ac:dyDescent="0.4">
      <c r="I831" s="155" t="s">
        <v>3101</v>
      </c>
      <c r="J831" s="155" t="s">
        <v>3102</v>
      </c>
      <c r="K831" s="155" t="s">
        <v>3103</v>
      </c>
      <c r="L831" s="155">
        <v>2.87</v>
      </c>
      <c r="M831">
        <f t="shared" si="32"/>
        <v>2.87</v>
      </c>
      <c r="N831" t="str">
        <f t="shared" si="33"/>
        <v/>
      </c>
    </row>
    <row r="832" spans="9:14" ht="16.2" x14ac:dyDescent="0.4">
      <c r="I832" s="155" t="s">
        <v>3104</v>
      </c>
      <c r="J832" s="155" t="s">
        <v>3105</v>
      </c>
      <c r="K832" s="155" t="s">
        <v>622</v>
      </c>
      <c r="L832" s="155">
        <v>3.22</v>
      </c>
      <c r="M832">
        <f t="shared" si="32"/>
        <v>3.22</v>
      </c>
      <c r="N832" t="str">
        <f t="shared" si="33"/>
        <v/>
      </c>
    </row>
    <row r="833" spans="9:14" ht="16.2" x14ac:dyDescent="0.4">
      <c r="I833" s="155" t="s">
        <v>3106</v>
      </c>
      <c r="J833" s="155" t="s">
        <v>3107</v>
      </c>
      <c r="K833" s="155" t="s">
        <v>3108</v>
      </c>
      <c r="L833" s="155">
        <v>3.53</v>
      </c>
      <c r="M833">
        <f t="shared" si="32"/>
        <v>3.53</v>
      </c>
      <c r="N833" t="str">
        <f t="shared" si="33"/>
        <v/>
      </c>
    </row>
    <row r="834" spans="9:14" ht="16.2" x14ac:dyDescent="0.4">
      <c r="I834" s="155" t="s">
        <v>3109</v>
      </c>
      <c r="J834" s="155" t="s">
        <v>3110</v>
      </c>
      <c r="K834" s="155" t="s">
        <v>3111</v>
      </c>
      <c r="L834" s="155">
        <v>4.04</v>
      </c>
      <c r="M834">
        <f t="shared" si="32"/>
        <v>4.04</v>
      </c>
      <c r="N834" t="str">
        <f t="shared" si="33"/>
        <v>FRAGILES</v>
      </c>
    </row>
    <row r="835" spans="9:14" ht="16.2" x14ac:dyDescent="0.4">
      <c r="I835" s="155" t="s">
        <v>3112</v>
      </c>
      <c r="J835" s="155" t="s">
        <v>3113</v>
      </c>
      <c r="K835" s="155" t="s">
        <v>624</v>
      </c>
      <c r="L835" s="155">
        <v>3.3</v>
      </c>
      <c r="M835">
        <f t="shared" si="32"/>
        <v>3.3</v>
      </c>
      <c r="N835" t="str">
        <f t="shared" si="33"/>
        <v/>
      </c>
    </row>
    <row r="836" spans="9:14" ht="16.2" x14ac:dyDescent="0.4">
      <c r="I836" s="155" t="s">
        <v>3114</v>
      </c>
      <c r="J836" s="155" t="s">
        <v>3115</v>
      </c>
      <c r="K836" s="155" t="s">
        <v>626</v>
      </c>
      <c r="L836" s="155">
        <v>3.81</v>
      </c>
      <c r="M836">
        <f t="shared" ref="M836:M899" si="34">L836+0</f>
        <v>3.81</v>
      </c>
      <c r="N836" t="str">
        <f t="shared" ref="N836:N899" si="35">IF(M836&gt;$M$1,"FRAGILES","")</f>
        <v>FRAGILES</v>
      </c>
    </row>
    <row r="837" spans="9:14" ht="16.2" x14ac:dyDescent="0.4">
      <c r="I837" s="155" t="s">
        <v>3116</v>
      </c>
      <c r="J837" s="155" t="s">
        <v>3117</v>
      </c>
      <c r="K837" s="155" t="s">
        <v>628</v>
      </c>
      <c r="L837" s="155">
        <v>3.22</v>
      </c>
      <c r="M837">
        <f t="shared" si="34"/>
        <v>3.22</v>
      </c>
      <c r="N837" t="str">
        <f t="shared" si="35"/>
        <v/>
      </c>
    </row>
    <row r="838" spans="9:14" ht="16.2" x14ac:dyDescent="0.4">
      <c r="I838" s="155" t="s">
        <v>3118</v>
      </c>
      <c r="J838" s="155" t="s">
        <v>3119</v>
      </c>
      <c r="K838" s="155" t="s">
        <v>630</v>
      </c>
      <c r="L838" s="155">
        <v>2.88</v>
      </c>
      <c r="M838">
        <f t="shared" si="34"/>
        <v>2.88</v>
      </c>
      <c r="N838" t="str">
        <f t="shared" si="35"/>
        <v/>
      </c>
    </row>
    <row r="839" spans="9:14" ht="16.2" x14ac:dyDescent="0.4">
      <c r="I839" s="155" t="s">
        <v>3120</v>
      </c>
      <c r="J839" s="155" t="s">
        <v>3121</v>
      </c>
      <c r="K839" s="155" t="s">
        <v>3122</v>
      </c>
      <c r="L839" s="155">
        <v>3.37</v>
      </c>
      <c r="M839">
        <f t="shared" si="34"/>
        <v>3.37</v>
      </c>
      <c r="N839" t="str">
        <f t="shared" si="35"/>
        <v/>
      </c>
    </row>
    <row r="840" spans="9:14" ht="16.2" x14ac:dyDescent="0.4">
      <c r="I840" s="155" t="s">
        <v>3123</v>
      </c>
      <c r="J840" s="155" t="s">
        <v>2079</v>
      </c>
      <c r="K840" s="155" t="s">
        <v>632</v>
      </c>
      <c r="L840" s="155">
        <v>2.5499999999999998</v>
      </c>
      <c r="M840">
        <f t="shared" si="34"/>
        <v>2.5499999999999998</v>
      </c>
      <c r="N840" t="str">
        <f t="shared" si="35"/>
        <v/>
      </c>
    </row>
    <row r="841" spans="9:14" ht="16.2" x14ac:dyDescent="0.4">
      <c r="I841" s="155" t="s">
        <v>3124</v>
      </c>
      <c r="J841" s="155" t="s">
        <v>3125</v>
      </c>
      <c r="K841" s="155" t="s">
        <v>3126</v>
      </c>
      <c r="L841" s="155">
        <v>3.37</v>
      </c>
      <c r="M841">
        <f t="shared" si="34"/>
        <v>3.37</v>
      </c>
      <c r="N841" t="str">
        <f t="shared" si="35"/>
        <v/>
      </c>
    </row>
    <row r="842" spans="9:14" ht="16.2" x14ac:dyDescent="0.4">
      <c r="I842" s="155" t="s">
        <v>3127</v>
      </c>
      <c r="J842" s="155" t="s">
        <v>3128</v>
      </c>
      <c r="K842" s="155" t="s">
        <v>3129</v>
      </c>
      <c r="L842" s="155">
        <v>4.04</v>
      </c>
      <c r="M842">
        <f t="shared" si="34"/>
        <v>4.04</v>
      </c>
      <c r="N842" t="str">
        <f t="shared" si="35"/>
        <v>FRAGILES</v>
      </c>
    </row>
    <row r="843" spans="9:14" ht="16.2" x14ac:dyDescent="0.4">
      <c r="I843" s="155" t="s">
        <v>3130</v>
      </c>
      <c r="J843" s="155" t="s">
        <v>3131</v>
      </c>
      <c r="K843" s="155" t="s">
        <v>3132</v>
      </c>
      <c r="L843" s="155">
        <v>4.29</v>
      </c>
      <c r="M843">
        <f t="shared" si="34"/>
        <v>4.29</v>
      </c>
      <c r="N843" t="str">
        <f t="shared" si="35"/>
        <v>FRAGILES</v>
      </c>
    </row>
    <row r="844" spans="9:14" ht="16.2" x14ac:dyDescent="0.4">
      <c r="I844" s="155" t="s">
        <v>3133</v>
      </c>
      <c r="J844" s="155" t="s">
        <v>3134</v>
      </c>
      <c r="K844" s="155" t="s">
        <v>634</v>
      </c>
      <c r="L844" s="155">
        <v>3.58</v>
      </c>
      <c r="M844">
        <f t="shared" si="34"/>
        <v>3.58</v>
      </c>
      <c r="N844" t="str">
        <f t="shared" si="35"/>
        <v/>
      </c>
    </row>
    <row r="845" spans="9:14" ht="16.2" x14ac:dyDescent="0.4">
      <c r="I845" s="155" t="s">
        <v>3135</v>
      </c>
      <c r="J845" s="155" t="s">
        <v>3136</v>
      </c>
      <c r="K845" s="155" t="s">
        <v>3137</v>
      </c>
      <c r="L845" s="155">
        <v>3.15</v>
      </c>
      <c r="M845">
        <f t="shared" si="34"/>
        <v>3.15</v>
      </c>
      <c r="N845" t="str">
        <f t="shared" si="35"/>
        <v/>
      </c>
    </row>
    <row r="846" spans="9:14" ht="16.2" x14ac:dyDescent="0.4">
      <c r="I846" s="155" t="s">
        <v>3138</v>
      </c>
      <c r="J846" s="155" t="s">
        <v>2863</v>
      </c>
      <c r="K846" s="155" t="s">
        <v>3139</v>
      </c>
      <c r="L846" s="155">
        <v>2.42</v>
      </c>
      <c r="M846">
        <f t="shared" si="34"/>
        <v>2.42</v>
      </c>
      <c r="N846" t="str">
        <f t="shared" si="35"/>
        <v/>
      </c>
    </row>
    <row r="847" spans="9:14" ht="16.2" x14ac:dyDescent="0.4">
      <c r="I847" s="155" t="s">
        <v>3140</v>
      </c>
      <c r="J847" s="155" t="s">
        <v>3141</v>
      </c>
      <c r="K847" s="155" t="s">
        <v>3142</v>
      </c>
      <c r="L847" s="155">
        <v>3.59</v>
      </c>
      <c r="M847">
        <f t="shared" si="34"/>
        <v>3.59</v>
      </c>
      <c r="N847" t="str">
        <f t="shared" si="35"/>
        <v/>
      </c>
    </row>
    <row r="848" spans="9:14" ht="16.2" x14ac:dyDescent="0.4">
      <c r="I848" s="155" t="s">
        <v>3143</v>
      </c>
      <c r="J848" s="155" t="s">
        <v>3144</v>
      </c>
      <c r="K848" s="155" t="s">
        <v>3145</v>
      </c>
      <c r="L848" s="155">
        <v>2.63</v>
      </c>
      <c r="M848">
        <f t="shared" si="34"/>
        <v>2.63</v>
      </c>
      <c r="N848" t="str">
        <f t="shared" si="35"/>
        <v/>
      </c>
    </row>
    <row r="849" spans="9:14" ht="16.2" x14ac:dyDescent="0.4">
      <c r="I849" s="155" t="s">
        <v>3146</v>
      </c>
      <c r="J849" s="155" t="s">
        <v>3147</v>
      </c>
      <c r="K849" s="155" t="s">
        <v>3148</v>
      </c>
      <c r="L849" s="155">
        <v>2.93</v>
      </c>
      <c r="M849">
        <f t="shared" si="34"/>
        <v>2.93</v>
      </c>
      <c r="N849" t="str">
        <f t="shared" si="35"/>
        <v/>
      </c>
    </row>
    <row r="850" spans="9:14" ht="16.2" x14ac:dyDescent="0.4">
      <c r="I850" s="155" t="s">
        <v>3149</v>
      </c>
      <c r="J850" s="155" t="s">
        <v>1964</v>
      </c>
      <c r="K850" s="155" t="s">
        <v>3150</v>
      </c>
      <c r="L850" s="155">
        <v>3.06</v>
      </c>
      <c r="M850">
        <f t="shared" si="34"/>
        <v>3.06</v>
      </c>
      <c r="N850" t="str">
        <f t="shared" si="35"/>
        <v/>
      </c>
    </row>
    <row r="851" spans="9:14" ht="16.2" x14ac:dyDescent="0.4">
      <c r="I851" s="155" t="s">
        <v>3151</v>
      </c>
      <c r="J851" s="155" t="s">
        <v>3152</v>
      </c>
      <c r="K851" s="155" t="s">
        <v>3153</v>
      </c>
      <c r="L851" s="155">
        <v>3.78</v>
      </c>
      <c r="M851">
        <f t="shared" si="34"/>
        <v>3.78</v>
      </c>
      <c r="N851" t="str">
        <f t="shared" si="35"/>
        <v/>
      </c>
    </row>
    <row r="852" spans="9:14" ht="16.2" x14ac:dyDescent="0.4">
      <c r="I852" s="155" t="s">
        <v>3154</v>
      </c>
      <c r="J852" s="155" t="s">
        <v>3155</v>
      </c>
      <c r="K852" s="155" t="s">
        <v>3156</v>
      </c>
      <c r="L852" s="155">
        <v>3.78</v>
      </c>
      <c r="M852">
        <f t="shared" si="34"/>
        <v>3.78</v>
      </c>
      <c r="N852" t="str">
        <f t="shared" si="35"/>
        <v/>
      </c>
    </row>
    <row r="853" spans="9:14" ht="16.2" x14ac:dyDescent="0.4">
      <c r="I853" s="155" t="s">
        <v>3157</v>
      </c>
      <c r="J853" s="155" t="s">
        <v>3158</v>
      </c>
      <c r="K853" s="155" t="s">
        <v>3159</v>
      </c>
      <c r="L853" s="155">
        <v>3.91</v>
      </c>
      <c r="M853">
        <f t="shared" si="34"/>
        <v>3.91</v>
      </c>
      <c r="N853" t="str">
        <f t="shared" si="35"/>
        <v>FRAGILES</v>
      </c>
    </row>
    <row r="854" spans="9:14" ht="16.2" x14ac:dyDescent="0.4">
      <c r="I854" s="155" t="s">
        <v>3160</v>
      </c>
      <c r="J854" s="155" t="s">
        <v>3161</v>
      </c>
      <c r="K854" s="155" t="s">
        <v>3162</v>
      </c>
      <c r="L854" s="155">
        <v>3.38</v>
      </c>
      <c r="M854">
        <f t="shared" si="34"/>
        <v>3.38</v>
      </c>
      <c r="N854" t="str">
        <f t="shared" si="35"/>
        <v/>
      </c>
    </row>
    <row r="855" spans="9:14" ht="16.2" x14ac:dyDescent="0.4">
      <c r="I855" s="155" t="s">
        <v>3163</v>
      </c>
      <c r="J855" s="155" t="s">
        <v>3164</v>
      </c>
      <c r="K855" s="155" t="s">
        <v>3165</v>
      </c>
      <c r="L855" s="155">
        <v>3.59</v>
      </c>
      <c r="M855">
        <f t="shared" si="34"/>
        <v>3.59</v>
      </c>
      <c r="N855" t="str">
        <f t="shared" si="35"/>
        <v/>
      </c>
    </row>
    <row r="856" spans="9:14" ht="16.2" x14ac:dyDescent="0.4">
      <c r="I856" s="155" t="s">
        <v>3166</v>
      </c>
      <c r="J856" s="155" t="s">
        <v>3167</v>
      </c>
      <c r="K856" s="155" t="s">
        <v>3168</v>
      </c>
      <c r="L856" s="155">
        <v>3.74</v>
      </c>
      <c r="M856">
        <f t="shared" si="34"/>
        <v>3.74</v>
      </c>
      <c r="N856" t="str">
        <f t="shared" si="35"/>
        <v/>
      </c>
    </row>
    <row r="857" spans="9:14" ht="16.2" x14ac:dyDescent="0.4">
      <c r="I857" s="155" t="s">
        <v>3169</v>
      </c>
      <c r="J857" s="155" t="s">
        <v>3170</v>
      </c>
      <c r="K857" s="155" t="s">
        <v>3171</v>
      </c>
      <c r="L857" s="155">
        <v>2.46</v>
      </c>
      <c r="M857">
        <f t="shared" si="34"/>
        <v>2.46</v>
      </c>
      <c r="N857" t="str">
        <f t="shared" si="35"/>
        <v/>
      </c>
    </row>
    <row r="858" spans="9:14" ht="16.2" x14ac:dyDescent="0.4">
      <c r="I858" s="155" t="s">
        <v>3172</v>
      </c>
      <c r="J858" s="155" t="s">
        <v>3173</v>
      </c>
      <c r="K858" s="155" t="s">
        <v>637</v>
      </c>
      <c r="L858" s="155">
        <v>3.13</v>
      </c>
      <c r="M858">
        <f t="shared" si="34"/>
        <v>3.13</v>
      </c>
      <c r="N858" t="str">
        <f t="shared" si="35"/>
        <v/>
      </c>
    </row>
    <row r="859" spans="9:14" ht="16.2" x14ac:dyDescent="0.4">
      <c r="I859" s="155" t="s">
        <v>3174</v>
      </c>
      <c r="J859" s="155" t="s">
        <v>3175</v>
      </c>
      <c r="K859" s="155" t="s">
        <v>636</v>
      </c>
      <c r="L859" s="155">
        <v>3.63</v>
      </c>
      <c r="M859">
        <f t="shared" si="34"/>
        <v>3.63</v>
      </c>
      <c r="N859" t="str">
        <f t="shared" si="35"/>
        <v/>
      </c>
    </row>
    <row r="860" spans="9:14" ht="16.2" x14ac:dyDescent="0.4">
      <c r="I860" s="155" t="s">
        <v>3176</v>
      </c>
      <c r="J860" s="155" t="s">
        <v>3177</v>
      </c>
      <c r="K860" s="155" t="s">
        <v>3178</v>
      </c>
      <c r="L860" s="155">
        <v>4.0999999999999996</v>
      </c>
      <c r="M860">
        <f t="shared" si="34"/>
        <v>4.0999999999999996</v>
      </c>
      <c r="N860" t="str">
        <f t="shared" si="35"/>
        <v>FRAGILES</v>
      </c>
    </row>
    <row r="861" spans="9:14" ht="16.2" x14ac:dyDescent="0.4">
      <c r="I861" s="155" t="s">
        <v>3179</v>
      </c>
      <c r="J861" s="155" t="s">
        <v>1724</v>
      </c>
      <c r="K861" s="155" t="s">
        <v>639</v>
      </c>
      <c r="L861" s="155">
        <v>3.22</v>
      </c>
      <c r="M861">
        <f t="shared" si="34"/>
        <v>3.22</v>
      </c>
      <c r="N861" t="str">
        <f t="shared" si="35"/>
        <v/>
      </c>
    </row>
    <row r="862" spans="9:14" ht="16.2" x14ac:dyDescent="0.4">
      <c r="I862" s="155" t="s">
        <v>3180</v>
      </c>
      <c r="J862" s="155" t="s">
        <v>3181</v>
      </c>
      <c r="K862" s="155" t="s">
        <v>3182</v>
      </c>
      <c r="L862" s="155">
        <v>2.94</v>
      </c>
      <c r="M862">
        <f t="shared" si="34"/>
        <v>2.94</v>
      </c>
      <c r="N862" t="str">
        <f t="shared" si="35"/>
        <v/>
      </c>
    </row>
    <row r="863" spans="9:14" ht="16.2" x14ac:dyDescent="0.4">
      <c r="I863" s="155" t="s">
        <v>3183</v>
      </c>
      <c r="J863" s="155" t="s">
        <v>2610</v>
      </c>
      <c r="K863" s="155" t="s">
        <v>3184</v>
      </c>
      <c r="L863" s="155">
        <v>3.04</v>
      </c>
      <c r="M863">
        <f t="shared" si="34"/>
        <v>3.04</v>
      </c>
      <c r="N863" t="str">
        <f t="shared" si="35"/>
        <v/>
      </c>
    </row>
    <row r="864" spans="9:14" ht="16.2" x14ac:dyDescent="0.4">
      <c r="I864" s="155" t="s">
        <v>3185</v>
      </c>
      <c r="J864" s="155" t="s">
        <v>3186</v>
      </c>
      <c r="K864" s="155" t="s">
        <v>3187</v>
      </c>
      <c r="L864" s="155">
        <v>3.05</v>
      </c>
      <c r="M864">
        <f t="shared" si="34"/>
        <v>3.05</v>
      </c>
      <c r="N864" t="str">
        <f t="shared" si="35"/>
        <v/>
      </c>
    </row>
    <row r="865" spans="9:14" ht="16.2" x14ac:dyDescent="0.4">
      <c r="I865" s="155" t="s">
        <v>3188</v>
      </c>
      <c r="J865" s="155" t="s">
        <v>3189</v>
      </c>
      <c r="K865" s="155" t="s">
        <v>641</v>
      </c>
      <c r="L865" s="155">
        <v>3.64</v>
      </c>
      <c r="M865">
        <f t="shared" si="34"/>
        <v>3.64</v>
      </c>
      <c r="N865" t="str">
        <f t="shared" si="35"/>
        <v/>
      </c>
    </row>
    <row r="866" spans="9:14" ht="16.2" x14ac:dyDescent="0.4">
      <c r="I866" s="155" t="s">
        <v>3190</v>
      </c>
      <c r="J866" s="155" t="s">
        <v>3191</v>
      </c>
      <c r="K866" s="155" t="s">
        <v>3192</v>
      </c>
      <c r="L866" s="155">
        <v>3.55</v>
      </c>
      <c r="M866">
        <f t="shared" si="34"/>
        <v>3.55</v>
      </c>
      <c r="N866" t="str">
        <f t="shared" si="35"/>
        <v/>
      </c>
    </row>
    <row r="867" spans="9:14" ht="16.2" x14ac:dyDescent="0.4">
      <c r="I867" s="155" t="s">
        <v>3193</v>
      </c>
      <c r="J867" s="155" t="s">
        <v>3194</v>
      </c>
      <c r="K867" s="155" t="s">
        <v>3195</v>
      </c>
      <c r="L867" s="155">
        <v>3.03</v>
      </c>
      <c r="M867">
        <f t="shared" si="34"/>
        <v>3.03</v>
      </c>
      <c r="N867" t="str">
        <f t="shared" si="35"/>
        <v/>
      </c>
    </row>
    <row r="868" spans="9:14" ht="16.2" x14ac:dyDescent="0.4">
      <c r="I868" s="155" t="s">
        <v>3196</v>
      </c>
      <c r="J868" s="155" t="s">
        <v>3197</v>
      </c>
      <c r="K868" s="155" t="s">
        <v>3198</v>
      </c>
      <c r="L868" s="155">
        <v>3.88</v>
      </c>
      <c r="M868">
        <f t="shared" si="34"/>
        <v>3.88</v>
      </c>
      <c r="N868" t="str">
        <f t="shared" si="35"/>
        <v>FRAGILES</v>
      </c>
    </row>
    <row r="869" spans="9:14" ht="16.2" x14ac:dyDescent="0.4">
      <c r="I869" s="155" t="s">
        <v>3199</v>
      </c>
      <c r="J869" s="155" t="s">
        <v>3200</v>
      </c>
      <c r="K869" s="155" t="s">
        <v>3201</v>
      </c>
      <c r="L869" s="155">
        <v>3.73</v>
      </c>
      <c r="M869">
        <f t="shared" si="34"/>
        <v>3.73</v>
      </c>
      <c r="N869" t="str">
        <f t="shared" si="35"/>
        <v/>
      </c>
    </row>
    <row r="870" spans="9:14" ht="16.2" x14ac:dyDescent="0.4">
      <c r="I870" s="155" t="s">
        <v>3202</v>
      </c>
      <c r="J870" s="155" t="s">
        <v>3203</v>
      </c>
      <c r="K870" s="155" t="s">
        <v>3204</v>
      </c>
      <c r="L870" s="155">
        <v>2.92</v>
      </c>
      <c r="M870">
        <f t="shared" si="34"/>
        <v>2.92</v>
      </c>
      <c r="N870" t="str">
        <f t="shared" si="35"/>
        <v/>
      </c>
    </row>
    <row r="871" spans="9:14" ht="16.2" x14ac:dyDescent="0.4">
      <c r="I871" s="155" t="s">
        <v>3205</v>
      </c>
      <c r="J871" s="155" t="s">
        <v>3206</v>
      </c>
      <c r="K871" s="155" t="s">
        <v>3207</v>
      </c>
      <c r="L871" s="155">
        <v>3.58</v>
      </c>
      <c r="M871">
        <f t="shared" si="34"/>
        <v>3.58</v>
      </c>
      <c r="N871" t="str">
        <f t="shared" si="35"/>
        <v/>
      </c>
    </row>
    <row r="872" spans="9:14" ht="16.2" x14ac:dyDescent="0.4">
      <c r="I872" s="155" t="s">
        <v>3208</v>
      </c>
      <c r="J872" s="155" t="s">
        <v>3209</v>
      </c>
      <c r="K872" s="155" t="s">
        <v>3210</v>
      </c>
      <c r="L872" s="155">
        <v>3.57</v>
      </c>
      <c r="M872">
        <f t="shared" si="34"/>
        <v>3.57</v>
      </c>
      <c r="N872" t="str">
        <f t="shared" si="35"/>
        <v/>
      </c>
    </row>
    <row r="873" spans="9:14" ht="16.2" x14ac:dyDescent="0.4">
      <c r="I873" s="155" t="s">
        <v>3211</v>
      </c>
      <c r="J873" s="155" t="s">
        <v>3212</v>
      </c>
      <c r="K873" s="155" t="s">
        <v>3213</v>
      </c>
      <c r="L873" s="155">
        <v>3.54</v>
      </c>
      <c r="M873">
        <f t="shared" si="34"/>
        <v>3.54</v>
      </c>
      <c r="N873" t="str">
        <f t="shared" si="35"/>
        <v/>
      </c>
    </row>
    <row r="874" spans="9:14" ht="16.2" x14ac:dyDescent="0.4">
      <c r="I874" s="155" t="s">
        <v>3214</v>
      </c>
      <c r="J874" s="155" t="s">
        <v>3215</v>
      </c>
      <c r="K874" s="155" t="s">
        <v>3216</v>
      </c>
      <c r="L874" s="155">
        <v>4.2300000000000004</v>
      </c>
      <c r="M874">
        <f t="shared" si="34"/>
        <v>4.2300000000000004</v>
      </c>
      <c r="N874" t="str">
        <f t="shared" si="35"/>
        <v>FRAGILES</v>
      </c>
    </row>
    <row r="875" spans="9:14" ht="16.2" x14ac:dyDescent="0.4">
      <c r="I875" s="155" t="s">
        <v>3217</v>
      </c>
      <c r="J875" s="155" t="s">
        <v>3218</v>
      </c>
      <c r="K875" s="155" t="s">
        <v>643</v>
      </c>
      <c r="L875" s="155">
        <v>3.98</v>
      </c>
      <c r="M875">
        <f t="shared" si="34"/>
        <v>3.98</v>
      </c>
      <c r="N875" t="str">
        <f t="shared" si="35"/>
        <v>FRAGILES</v>
      </c>
    </row>
    <row r="876" spans="9:14" ht="16.2" x14ac:dyDescent="0.4">
      <c r="I876" s="155" t="s">
        <v>3219</v>
      </c>
      <c r="J876" s="155" t="s">
        <v>3220</v>
      </c>
      <c r="K876" s="155" t="s">
        <v>3221</v>
      </c>
      <c r="L876" s="155">
        <v>2.92</v>
      </c>
      <c r="M876">
        <f t="shared" si="34"/>
        <v>2.92</v>
      </c>
      <c r="N876" t="str">
        <f t="shared" si="35"/>
        <v/>
      </c>
    </row>
    <row r="877" spans="9:14" ht="16.2" x14ac:dyDescent="0.4">
      <c r="I877" s="155" t="s">
        <v>3222</v>
      </c>
      <c r="J877" s="155" t="s">
        <v>3223</v>
      </c>
      <c r="K877" s="155" t="s">
        <v>3224</v>
      </c>
      <c r="L877" s="155">
        <v>3.1</v>
      </c>
      <c r="M877">
        <f t="shared" si="34"/>
        <v>3.1</v>
      </c>
      <c r="N877" t="str">
        <f t="shared" si="35"/>
        <v/>
      </c>
    </row>
    <row r="878" spans="9:14" ht="16.2" x14ac:dyDescent="0.4">
      <c r="I878" s="155" t="s">
        <v>3225</v>
      </c>
      <c r="J878" s="155" t="s">
        <v>2134</v>
      </c>
      <c r="K878" s="155" t="s">
        <v>3226</v>
      </c>
      <c r="L878" s="155">
        <v>3.42</v>
      </c>
      <c r="M878">
        <f t="shared" si="34"/>
        <v>3.42</v>
      </c>
      <c r="N878" t="str">
        <f t="shared" si="35"/>
        <v/>
      </c>
    </row>
    <row r="879" spans="9:14" ht="16.2" x14ac:dyDescent="0.4">
      <c r="I879" s="155" t="s">
        <v>3227</v>
      </c>
      <c r="J879" s="155" t="s">
        <v>1267</v>
      </c>
      <c r="K879" s="155" t="s">
        <v>3228</v>
      </c>
      <c r="L879" s="155">
        <v>3.37</v>
      </c>
      <c r="M879">
        <f t="shared" si="34"/>
        <v>3.37</v>
      </c>
      <c r="N879" t="str">
        <f t="shared" si="35"/>
        <v/>
      </c>
    </row>
    <row r="880" spans="9:14" ht="16.2" x14ac:dyDescent="0.4">
      <c r="I880" s="155" t="s">
        <v>3229</v>
      </c>
      <c r="J880" s="155" t="s">
        <v>2313</v>
      </c>
      <c r="K880" s="155" t="s">
        <v>3230</v>
      </c>
      <c r="L880" s="155">
        <v>3.55</v>
      </c>
      <c r="M880">
        <f t="shared" si="34"/>
        <v>3.55</v>
      </c>
      <c r="N880" t="str">
        <f t="shared" si="35"/>
        <v/>
      </c>
    </row>
    <row r="881" spans="9:14" ht="16.2" x14ac:dyDescent="0.4">
      <c r="I881" s="155" t="s">
        <v>3231</v>
      </c>
      <c r="J881" s="155" t="s">
        <v>3232</v>
      </c>
      <c r="K881" s="155" t="s">
        <v>3233</v>
      </c>
      <c r="L881" s="155">
        <v>3.79</v>
      </c>
      <c r="M881">
        <f t="shared" si="34"/>
        <v>3.79</v>
      </c>
      <c r="N881" t="str">
        <f t="shared" si="35"/>
        <v/>
      </c>
    </row>
    <row r="882" spans="9:14" ht="16.2" x14ac:dyDescent="0.4">
      <c r="I882" s="155" t="s">
        <v>3234</v>
      </c>
      <c r="J882" s="155" t="s">
        <v>3235</v>
      </c>
      <c r="K882" s="155" t="s">
        <v>3236</v>
      </c>
      <c r="L882" s="155">
        <v>3.22</v>
      </c>
      <c r="M882">
        <f t="shared" si="34"/>
        <v>3.22</v>
      </c>
      <c r="N882" t="str">
        <f t="shared" si="35"/>
        <v/>
      </c>
    </row>
    <row r="883" spans="9:14" ht="16.2" x14ac:dyDescent="0.4">
      <c r="I883" s="155" t="s">
        <v>3237</v>
      </c>
      <c r="J883" s="155" t="s">
        <v>3238</v>
      </c>
      <c r="K883" s="155" t="s">
        <v>645</v>
      </c>
      <c r="L883" s="155">
        <v>3.32</v>
      </c>
      <c r="M883">
        <f t="shared" si="34"/>
        <v>3.32</v>
      </c>
      <c r="N883" t="str">
        <f t="shared" si="35"/>
        <v/>
      </c>
    </row>
    <row r="884" spans="9:14" ht="16.2" x14ac:dyDescent="0.4">
      <c r="I884" s="155" t="s">
        <v>3239</v>
      </c>
      <c r="J884" s="155" t="s">
        <v>3240</v>
      </c>
      <c r="K884" s="155" t="s">
        <v>646</v>
      </c>
      <c r="L884" s="155">
        <v>2.9</v>
      </c>
      <c r="M884">
        <f t="shared" si="34"/>
        <v>2.9</v>
      </c>
      <c r="N884" t="str">
        <f t="shared" si="35"/>
        <v/>
      </c>
    </row>
    <row r="885" spans="9:14" ht="16.2" x14ac:dyDescent="0.4">
      <c r="I885" s="155" t="s">
        <v>3241</v>
      </c>
      <c r="J885" s="155" t="s">
        <v>3070</v>
      </c>
      <c r="K885" s="155" t="s">
        <v>3242</v>
      </c>
      <c r="L885" s="155">
        <v>3.12</v>
      </c>
      <c r="M885">
        <f t="shared" si="34"/>
        <v>3.12</v>
      </c>
      <c r="N885" t="str">
        <f t="shared" si="35"/>
        <v/>
      </c>
    </row>
    <row r="886" spans="9:14" ht="16.2" x14ac:dyDescent="0.4">
      <c r="I886" s="155" t="s">
        <v>3243</v>
      </c>
      <c r="J886" s="155" t="s">
        <v>3244</v>
      </c>
      <c r="K886" s="155" t="s">
        <v>648</v>
      </c>
      <c r="L886" s="155">
        <v>3.15</v>
      </c>
      <c r="M886">
        <f t="shared" si="34"/>
        <v>3.15</v>
      </c>
      <c r="N886" t="str">
        <f t="shared" si="35"/>
        <v/>
      </c>
    </row>
    <row r="887" spans="9:14" ht="16.2" x14ac:dyDescent="0.4">
      <c r="I887" s="155" t="s">
        <v>3245</v>
      </c>
      <c r="J887" s="155" t="s">
        <v>3246</v>
      </c>
      <c r="K887" s="155" t="s">
        <v>3247</v>
      </c>
      <c r="L887" s="155">
        <v>3.4</v>
      </c>
      <c r="M887">
        <f t="shared" si="34"/>
        <v>3.4</v>
      </c>
      <c r="N887" t="str">
        <f t="shared" si="35"/>
        <v/>
      </c>
    </row>
    <row r="888" spans="9:14" ht="16.2" x14ac:dyDescent="0.4">
      <c r="I888" s="155" t="s">
        <v>3248</v>
      </c>
      <c r="J888" s="155" t="s">
        <v>3249</v>
      </c>
      <c r="K888" s="155" t="s">
        <v>3250</v>
      </c>
      <c r="L888" s="155">
        <v>3.65</v>
      </c>
      <c r="M888">
        <f t="shared" si="34"/>
        <v>3.65</v>
      </c>
      <c r="N888" t="str">
        <f t="shared" si="35"/>
        <v/>
      </c>
    </row>
    <row r="889" spans="9:14" ht="16.2" x14ac:dyDescent="0.4">
      <c r="I889" s="155" t="s">
        <v>3251</v>
      </c>
      <c r="J889" s="155" t="s">
        <v>1175</v>
      </c>
      <c r="K889" s="155" t="s">
        <v>3252</v>
      </c>
      <c r="L889" s="155">
        <v>2.86</v>
      </c>
      <c r="M889">
        <f t="shared" si="34"/>
        <v>2.86</v>
      </c>
      <c r="N889" t="str">
        <f t="shared" si="35"/>
        <v/>
      </c>
    </row>
    <row r="890" spans="9:14" ht="16.2" x14ac:dyDescent="0.4">
      <c r="I890" s="155" t="s">
        <v>3253</v>
      </c>
      <c r="J890" s="155" t="s">
        <v>3254</v>
      </c>
      <c r="K890" s="155" t="s">
        <v>3255</v>
      </c>
      <c r="L890" s="155">
        <v>4.2699999999999996</v>
      </c>
      <c r="M890">
        <f t="shared" si="34"/>
        <v>4.2699999999999996</v>
      </c>
      <c r="N890" t="str">
        <f t="shared" si="35"/>
        <v>FRAGILES</v>
      </c>
    </row>
    <row r="891" spans="9:14" ht="16.2" x14ac:dyDescent="0.4">
      <c r="I891" s="155" t="s">
        <v>3256</v>
      </c>
      <c r="J891" s="155" t="s">
        <v>3257</v>
      </c>
      <c r="K891" s="155" t="s">
        <v>650</v>
      </c>
      <c r="L891" s="155">
        <v>4.0199999999999996</v>
      </c>
      <c r="M891">
        <f t="shared" si="34"/>
        <v>4.0199999999999996</v>
      </c>
      <c r="N891" t="str">
        <f t="shared" si="35"/>
        <v>FRAGILES</v>
      </c>
    </row>
    <row r="892" spans="9:14" ht="16.2" x14ac:dyDescent="0.4">
      <c r="I892" s="155" t="s">
        <v>3258</v>
      </c>
      <c r="J892" s="155" t="s">
        <v>3259</v>
      </c>
      <c r="K892" s="155" t="s">
        <v>652</v>
      </c>
      <c r="L892" s="155">
        <v>3.41</v>
      </c>
      <c r="M892">
        <f t="shared" si="34"/>
        <v>3.41</v>
      </c>
      <c r="N892" t="str">
        <f t="shared" si="35"/>
        <v/>
      </c>
    </row>
    <row r="893" spans="9:14" ht="16.2" x14ac:dyDescent="0.4">
      <c r="I893" s="155" t="s">
        <v>3260</v>
      </c>
      <c r="J893" s="155" t="s">
        <v>3261</v>
      </c>
      <c r="K893" s="155" t="s">
        <v>3262</v>
      </c>
      <c r="L893" s="155">
        <v>3.11</v>
      </c>
      <c r="M893">
        <f t="shared" si="34"/>
        <v>3.11</v>
      </c>
      <c r="N893" t="str">
        <f t="shared" si="35"/>
        <v/>
      </c>
    </row>
    <row r="894" spans="9:14" ht="16.2" x14ac:dyDescent="0.4">
      <c r="I894" s="155" t="s">
        <v>3263</v>
      </c>
      <c r="J894" s="155" t="s">
        <v>3264</v>
      </c>
      <c r="K894" s="155" t="s">
        <v>3265</v>
      </c>
      <c r="L894" s="155">
        <v>2.93</v>
      </c>
      <c r="M894">
        <f t="shared" si="34"/>
        <v>2.93</v>
      </c>
      <c r="N894" t="str">
        <f t="shared" si="35"/>
        <v/>
      </c>
    </row>
    <row r="895" spans="9:14" ht="16.2" x14ac:dyDescent="0.4">
      <c r="I895" s="155" t="s">
        <v>3266</v>
      </c>
      <c r="J895" s="155" t="s">
        <v>3267</v>
      </c>
      <c r="K895" s="155" t="s">
        <v>3268</v>
      </c>
      <c r="L895" s="155">
        <v>3.58</v>
      </c>
      <c r="M895">
        <f t="shared" si="34"/>
        <v>3.58</v>
      </c>
      <c r="N895" t="str">
        <f t="shared" si="35"/>
        <v/>
      </c>
    </row>
    <row r="896" spans="9:14" ht="16.2" x14ac:dyDescent="0.4">
      <c r="I896" s="155" t="s">
        <v>3269</v>
      </c>
      <c r="J896" s="155" t="s">
        <v>3270</v>
      </c>
      <c r="K896" s="155" t="s">
        <v>654</v>
      </c>
      <c r="L896" s="155">
        <v>3.77</v>
      </c>
      <c r="M896">
        <f t="shared" si="34"/>
        <v>3.77</v>
      </c>
      <c r="N896" t="str">
        <f t="shared" si="35"/>
        <v/>
      </c>
    </row>
    <row r="897" spans="9:14" ht="16.2" x14ac:dyDescent="0.4">
      <c r="I897" s="155" t="s">
        <v>3271</v>
      </c>
      <c r="J897" s="155" t="s">
        <v>3272</v>
      </c>
      <c r="K897" s="155" t="s">
        <v>656</v>
      </c>
      <c r="L897" s="155">
        <v>3.95</v>
      </c>
      <c r="M897">
        <f t="shared" si="34"/>
        <v>3.95</v>
      </c>
      <c r="N897" t="str">
        <f t="shared" si="35"/>
        <v>FRAGILES</v>
      </c>
    </row>
    <row r="898" spans="9:14" ht="16.2" x14ac:dyDescent="0.4">
      <c r="I898" s="155" t="s">
        <v>3273</v>
      </c>
      <c r="J898" s="155" t="s">
        <v>2199</v>
      </c>
      <c r="K898" s="155" t="s">
        <v>3274</v>
      </c>
      <c r="L898" s="155">
        <v>3.69</v>
      </c>
      <c r="M898">
        <f t="shared" si="34"/>
        <v>3.69</v>
      </c>
      <c r="N898" t="str">
        <f t="shared" si="35"/>
        <v/>
      </c>
    </row>
    <row r="899" spans="9:14" ht="16.2" x14ac:dyDescent="0.4">
      <c r="I899" s="155" t="s">
        <v>3275</v>
      </c>
      <c r="J899" s="155" t="s">
        <v>3276</v>
      </c>
      <c r="K899" s="155" t="s">
        <v>3277</v>
      </c>
      <c r="L899" s="155">
        <v>3.45</v>
      </c>
      <c r="M899">
        <f t="shared" si="34"/>
        <v>3.45</v>
      </c>
      <c r="N899" t="str">
        <f t="shared" si="35"/>
        <v/>
      </c>
    </row>
    <row r="900" spans="9:14" ht="16.2" x14ac:dyDescent="0.4">
      <c r="I900" s="155" t="s">
        <v>3278</v>
      </c>
      <c r="J900" s="155" t="s">
        <v>3279</v>
      </c>
      <c r="K900" s="155" t="s">
        <v>3280</v>
      </c>
      <c r="L900" s="155">
        <v>3.52</v>
      </c>
      <c r="M900">
        <f t="shared" ref="M900:M963" si="36">L900+0</f>
        <v>3.52</v>
      </c>
      <c r="N900" t="str">
        <f t="shared" ref="N900:N963" si="37">IF(M900&gt;$M$1,"FRAGILES","")</f>
        <v/>
      </c>
    </row>
    <row r="901" spans="9:14" ht="16.2" x14ac:dyDescent="0.4">
      <c r="I901" s="155" t="s">
        <v>3281</v>
      </c>
      <c r="J901" s="155" t="s">
        <v>3282</v>
      </c>
      <c r="K901" s="155" t="s">
        <v>658</v>
      </c>
      <c r="L901" s="155">
        <v>3.14</v>
      </c>
      <c r="M901">
        <f t="shared" si="36"/>
        <v>3.14</v>
      </c>
      <c r="N901" t="str">
        <f t="shared" si="37"/>
        <v/>
      </c>
    </row>
    <row r="902" spans="9:14" ht="16.2" x14ac:dyDescent="0.4">
      <c r="I902" s="155" t="s">
        <v>3283</v>
      </c>
      <c r="J902" s="155" t="s">
        <v>3284</v>
      </c>
      <c r="K902" s="155" t="s">
        <v>3285</v>
      </c>
      <c r="L902" s="155">
        <v>3.18</v>
      </c>
      <c r="M902">
        <f t="shared" si="36"/>
        <v>3.18</v>
      </c>
      <c r="N902" t="str">
        <f t="shared" si="37"/>
        <v/>
      </c>
    </row>
    <row r="903" spans="9:14" ht="16.2" x14ac:dyDescent="0.4">
      <c r="I903" s="155" t="s">
        <v>3286</v>
      </c>
      <c r="J903" s="155" t="s">
        <v>3287</v>
      </c>
      <c r="K903" s="155" t="s">
        <v>660</v>
      </c>
      <c r="L903" s="155">
        <v>3.07</v>
      </c>
      <c r="M903">
        <f t="shared" si="36"/>
        <v>3.07</v>
      </c>
      <c r="N903" t="str">
        <f t="shared" si="37"/>
        <v/>
      </c>
    </row>
    <row r="904" spans="9:14" ht="16.2" x14ac:dyDescent="0.4">
      <c r="I904" s="155" t="s">
        <v>3288</v>
      </c>
      <c r="J904" s="155" t="s">
        <v>1986</v>
      </c>
      <c r="K904" s="155" t="s">
        <v>3289</v>
      </c>
      <c r="L904" s="155">
        <v>3.69</v>
      </c>
      <c r="M904">
        <f t="shared" si="36"/>
        <v>3.69</v>
      </c>
      <c r="N904" t="str">
        <f t="shared" si="37"/>
        <v/>
      </c>
    </row>
    <row r="905" spans="9:14" ht="16.2" x14ac:dyDescent="0.4">
      <c r="I905" s="155" t="s">
        <v>3290</v>
      </c>
      <c r="J905" s="155" t="s">
        <v>3291</v>
      </c>
      <c r="K905" s="155" t="s">
        <v>664</v>
      </c>
      <c r="L905" s="155">
        <v>3.8</v>
      </c>
      <c r="M905">
        <f t="shared" si="36"/>
        <v>3.8</v>
      </c>
      <c r="N905" t="str">
        <f t="shared" si="37"/>
        <v/>
      </c>
    </row>
    <row r="906" spans="9:14" ht="16.2" x14ac:dyDescent="0.4">
      <c r="I906" s="155" t="s">
        <v>3292</v>
      </c>
      <c r="J906" s="155" t="s">
        <v>3293</v>
      </c>
      <c r="K906" s="155" t="s">
        <v>668</v>
      </c>
      <c r="L906" s="155">
        <v>3.72</v>
      </c>
      <c r="M906">
        <f t="shared" si="36"/>
        <v>3.72</v>
      </c>
      <c r="N906" t="str">
        <f t="shared" si="37"/>
        <v/>
      </c>
    </row>
    <row r="907" spans="9:14" ht="16.2" x14ac:dyDescent="0.4">
      <c r="I907" s="155" t="s">
        <v>3294</v>
      </c>
      <c r="J907" s="155" t="s">
        <v>3295</v>
      </c>
      <c r="K907" s="155" t="s">
        <v>3296</v>
      </c>
      <c r="L907" s="155">
        <v>2.93</v>
      </c>
      <c r="M907">
        <f t="shared" si="36"/>
        <v>2.93</v>
      </c>
      <c r="N907" t="str">
        <f t="shared" si="37"/>
        <v/>
      </c>
    </row>
    <row r="908" spans="9:14" ht="16.2" x14ac:dyDescent="0.4">
      <c r="I908" s="155" t="s">
        <v>3297</v>
      </c>
      <c r="J908" s="155" t="s">
        <v>3298</v>
      </c>
      <c r="K908" s="155" t="s">
        <v>3299</v>
      </c>
      <c r="L908" s="155">
        <v>3.69</v>
      </c>
      <c r="M908">
        <f t="shared" si="36"/>
        <v>3.69</v>
      </c>
      <c r="N908" t="str">
        <f t="shared" si="37"/>
        <v/>
      </c>
    </row>
    <row r="909" spans="9:14" ht="16.2" x14ac:dyDescent="0.4">
      <c r="I909" s="155" t="s">
        <v>3300</v>
      </c>
      <c r="J909" s="155" t="s">
        <v>3301</v>
      </c>
      <c r="K909" s="155" t="s">
        <v>3302</v>
      </c>
      <c r="L909" s="155">
        <v>3</v>
      </c>
      <c r="M909">
        <f t="shared" si="36"/>
        <v>3</v>
      </c>
      <c r="N909" t="str">
        <f t="shared" si="37"/>
        <v/>
      </c>
    </row>
    <row r="910" spans="9:14" ht="16.2" x14ac:dyDescent="0.4">
      <c r="I910" s="155" t="s">
        <v>3303</v>
      </c>
      <c r="J910" s="155" t="s">
        <v>3304</v>
      </c>
      <c r="K910" s="155" t="s">
        <v>3305</v>
      </c>
      <c r="L910" s="155">
        <v>3.04</v>
      </c>
      <c r="M910">
        <f t="shared" si="36"/>
        <v>3.04</v>
      </c>
      <c r="N910" t="str">
        <f t="shared" si="37"/>
        <v/>
      </c>
    </row>
    <row r="911" spans="9:14" ht="16.2" x14ac:dyDescent="0.4">
      <c r="I911" s="155" t="s">
        <v>3306</v>
      </c>
      <c r="J911" s="155" t="s">
        <v>3307</v>
      </c>
      <c r="K911" s="155" t="s">
        <v>3308</v>
      </c>
      <c r="L911" s="155">
        <v>3.49</v>
      </c>
      <c r="M911">
        <f t="shared" si="36"/>
        <v>3.49</v>
      </c>
      <c r="N911" t="str">
        <f t="shared" si="37"/>
        <v/>
      </c>
    </row>
    <row r="912" spans="9:14" ht="16.2" x14ac:dyDescent="0.4">
      <c r="I912" s="155" t="s">
        <v>3309</v>
      </c>
      <c r="J912" s="155" t="s">
        <v>3310</v>
      </c>
      <c r="K912" s="155" t="s">
        <v>3311</v>
      </c>
      <c r="L912" s="155">
        <v>3.15</v>
      </c>
      <c r="M912">
        <f t="shared" si="36"/>
        <v>3.15</v>
      </c>
      <c r="N912" t="str">
        <f t="shared" si="37"/>
        <v/>
      </c>
    </row>
    <row r="913" spans="9:14" ht="16.2" x14ac:dyDescent="0.4">
      <c r="I913" s="155" t="s">
        <v>3312</v>
      </c>
      <c r="J913" s="155" t="s">
        <v>3313</v>
      </c>
      <c r="K913" s="155" t="s">
        <v>3314</v>
      </c>
      <c r="L913" s="155">
        <v>2.96</v>
      </c>
      <c r="M913">
        <f t="shared" si="36"/>
        <v>2.96</v>
      </c>
      <c r="N913" t="str">
        <f t="shared" si="37"/>
        <v/>
      </c>
    </row>
    <row r="914" spans="9:14" ht="16.2" x14ac:dyDescent="0.4">
      <c r="I914" s="155" t="s">
        <v>3315</v>
      </c>
      <c r="J914" s="155" t="s">
        <v>3316</v>
      </c>
      <c r="K914" s="155" t="s">
        <v>3317</v>
      </c>
      <c r="L914" s="155">
        <v>3.65</v>
      </c>
      <c r="M914">
        <f t="shared" si="36"/>
        <v>3.65</v>
      </c>
      <c r="N914" t="str">
        <f t="shared" si="37"/>
        <v/>
      </c>
    </row>
    <row r="915" spans="9:14" ht="16.2" x14ac:dyDescent="0.4">
      <c r="I915" s="155" t="s">
        <v>3318</v>
      </c>
      <c r="J915" s="155" t="s">
        <v>3319</v>
      </c>
      <c r="K915" s="155" t="s">
        <v>3320</v>
      </c>
      <c r="L915" s="155">
        <v>3.97</v>
      </c>
      <c r="M915">
        <f t="shared" si="36"/>
        <v>3.97</v>
      </c>
      <c r="N915" t="str">
        <f t="shared" si="37"/>
        <v>FRAGILES</v>
      </c>
    </row>
    <row r="916" spans="9:14" ht="16.2" x14ac:dyDescent="0.4">
      <c r="I916" s="155" t="s">
        <v>3321</v>
      </c>
      <c r="J916" s="155" t="s">
        <v>3322</v>
      </c>
      <c r="K916" s="155" t="s">
        <v>670</v>
      </c>
      <c r="L916" s="155">
        <v>3.8</v>
      </c>
      <c r="M916">
        <f t="shared" si="36"/>
        <v>3.8</v>
      </c>
      <c r="N916" t="str">
        <f t="shared" si="37"/>
        <v/>
      </c>
    </row>
    <row r="917" spans="9:14" ht="16.2" x14ac:dyDescent="0.4">
      <c r="I917" s="155" t="s">
        <v>3323</v>
      </c>
      <c r="J917" s="155" t="s">
        <v>3324</v>
      </c>
      <c r="K917" s="155" t="s">
        <v>3325</v>
      </c>
      <c r="L917" s="155">
        <v>4.82</v>
      </c>
      <c r="M917">
        <f t="shared" si="36"/>
        <v>4.82</v>
      </c>
      <c r="N917" t="str">
        <f t="shared" si="37"/>
        <v>FRAGILES</v>
      </c>
    </row>
    <row r="918" spans="9:14" ht="16.2" x14ac:dyDescent="0.4">
      <c r="I918" s="155" t="s">
        <v>3326</v>
      </c>
      <c r="J918" s="155" t="s">
        <v>3327</v>
      </c>
      <c r="K918" s="155" t="s">
        <v>3328</v>
      </c>
      <c r="L918" s="155">
        <v>2.83</v>
      </c>
      <c r="M918">
        <f t="shared" si="36"/>
        <v>2.83</v>
      </c>
      <c r="N918" t="str">
        <f t="shared" si="37"/>
        <v/>
      </c>
    </row>
    <row r="919" spans="9:14" ht="16.2" x14ac:dyDescent="0.4">
      <c r="I919" s="155" t="s">
        <v>3329</v>
      </c>
      <c r="J919" s="155" t="s">
        <v>3330</v>
      </c>
      <c r="K919" s="155" t="s">
        <v>3331</v>
      </c>
      <c r="L919" s="155">
        <v>3.99</v>
      </c>
      <c r="M919">
        <f t="shared" si="36"/>
        <v>3.99</v>
      </c>
      <c r="N919" t="str">
        <f t="shared" si="37"/>
        <v>FRAGILES</v>
      </c>
    </row>
    <row r="920" spans="9:14" ht="16.2" x14ac:dyDescent="0.4">
      <c r="I920" s="155" t="s">
        <v>3332</v>
      </c>
      <c r="J920" s="155" t="s">
        <v>3333</v>
      </c>
      <c r="K920" s="155" t="s">
        <v>3334</v>
      </c>
      <c r="L920" s="155">
        <v>3.07</v>
      </c>
      <c r="M920">
        <f t="shared" si="36"/>
        <v>3.07</v>
      </c>
      <c r="N920" t="str">
        <f t="shared" si="37"/>
        <v/>
      </c>
    </row>
    <row r="921" spans="9:14" ht="16.2" x14ac:dyDescent="0.4">
      <c r="I921" s="155" t="s">
        <v>3335</v>
      </c>
      <c r="J921" s="155" t="s">
        <v>3044</v>
      </c>
      <c r="K921" s="155" t="s">
        <v>672</v>
      </c>
      <c r="L921" s="155">
        <v>3.12</v>
      </c>
      <c r="M921">
        <f t="shared" si="36"/>
        <v>3.12</v>
      </c>
      <c r="N921" t="str">
        <f t="shared" si="37"/>
        <v/>
      </c>
    </row>
    <row r="922" spans="9:14" ht="16.2" x14ac:dyDescent="0.4">
      <c r="I922" s="155" t="s">
        <v>3336</v>
      </c>
      <c r="J922" s="155" t="s">
        <v>3337</v>
      </c>
      <c r="K922" s="155" t="s">
        <v>3338</v>
      </c>
      <c r="L922" s="155">
        <v>3.67</v>
      </c>
      <c r="M922">
        <f t="shared" si="36"/>
        <v>3.67</v>
      </c>
      <c r="N922" t="str">
        <f t="shared" si="37"/>
        <v/>
      </c>
    </row>
    <row r="923" spans="9:14" ht="16.2" x14ac:dyDescent="0.4">
      <c r="I923" s="155" t="s">
        <v>3339</v>
      </c>
      <c r="J923" s="155" t="s">
        <v>3340</v>
      </c>
      <c r="K923" s="155" t="s">
        <v>3341</v>
      </c>
      <c r="L923" s="155">
        <v>3.44</v>
      </c>
      <c r="M923">
        <f t="shared" si="36"/>
        <v>3.44</v>
      </c>
      <c r="N923" t="str">
        <f t="shared" si="37"/>
        <v/>
      </c>
    </row>
    <row r="924" spans="9:14" ht="16.2" x14ac:dyDescent="0.4">
      <c r="I924" s="155" t="s">
        <v>3342</v>
      </c>
      <c r="J924" s="155" t="s">
        <v>1528</v>
      </c>
      <c r="K924" s="155" t="s">
        <v>676</v>
      </c>
      <c r="L924" s="155">
        <v>3.43</v>
      </c>
      <c r="M924">
        <f t="shared" si="36"/>
        <v>3.43</v>
      </c>
      <c r="N924" t="str">
        <f t="shared" si="37"/>
        <v/>
      </c>
    </row>
    <row r="925" spans="9:14" ht="16.2" x14ac:dyDescent="0.4">
      <c r="I925" s="155" t="s">
        <v>3343</v>
      </c>
      <c r="J925" s="155" t="s">
        <v>1207</v>
      </c>
      <c r="K925" s="155" t="s">
        <v>3344</v>
      </c>
      <c r="L925" s="155">
        <v>3.65</v>
      </c>
      <c r="M925">
        <f t="shared" si="36"/>
        <v>3.65</v>
      </c>
      <c r="N925" t="str">
        <f t="shared" si="37"/>
        <v/>
      </c>
    </row>
    <row r="926" spans="9:14" ht="16.2" x14ac:dyDescent="0.4">
      <c r="I926" s="155" t="s">
        <v>3345</v>
      </c>
      <c r="J926" s="155" t="s">
        <v>3346</v>
      </c>
      <c r="K926" s="155" t="s">
        <v>3347</v>
      </c>
      <c r="L926" s="155">
        <v>2.99</v>
      </c>
      <c r="M926">
        <f t="shared" si="36"/>
        <v>2.99</v>
      </c>
      <c r="N926" t="str">
        <f t="shared" si="37"/>
        <v/>
      </c>
    </row>
    <row r="927" spans="9:14" ht="16.2" x14ac:dyDescent="0.4">
      <c r="I927" s="155" t="s">
        <v>3348</v>
      </c>
      <c r="J927" s="155" t="s">
        <v>3333</v>
      </c>
      <c r="K927" s="155" t="s">
        <v>678</v>
      </c>
      <c r="L927" s="155">
        <v>4.09</v>
      </c>
      <c r="M927">
        <f t="shared" si="36"/>
        <v>4.09</v>
      </c>
      <c r="N927" t="str">
        <f t="shared" si="37"/>
        <v>FRAGILES</v>
      </c>
    </row>
    <row r="928" spans="9:14" ht="16.2" x14ac:dyDescent="0.4">
      <c r="I928" s="155" t="s">
        <v>3349</v>
      </c>
      <c r="J928" s="155" t="s">
        <v>3350</v>
      </c>
      <c r="K928" s="155" t="s">
        <v>3351</v>
      </c>
      <c r="L928" s="155">
        <v>2.96</v>
      </c>
      <c r="M928">
        <f t="shared" si="36"/>
        <v>2.96</v>
      </c>
      <c r="N928" t="str">
        <f t="shared" si="37"/>
        <v/>
      </c>
    </row>
    <row r="929" spans="9:14" ht="16.2" x14ac:dyDescent="0.4">
      <c r="I929" s="155" t="s">
        <v>3352</v>
      </c>
      <c r="J929" s="155" t="s">
        <v>3353</v>
      </c>
      <c r="K929" s="155" t="s">
        <v>680</v>
      </c>
      <c r="L929" s="155">
        <v>3.7</v>
      </c>
      <c r="M929">
        <f t="shared" si="36"/>
        <v>3.7</v>
      </c>
      <c r="N929" t="str">
        <f t="shared" si="37"/>
        <v/>
      </c>
    </row>
    <row r="930" spans="9:14" ht="16.2" x14ac:dyDescent="0.4">
      <c r="I930" s="155" t="s">
        <v>3354</v>
      </c>
      <c r="J930" s="155" t="s">
        <v>3355</v>
      </c>
      <c r="K930" s="155" t="s">
        <v>3356</v>
      </c>
      <c r="L930" s="155">
        <v>3.59</v>
      </c>
      <c r="M930">
        <f t="shared" si="36"/>
        <v>3.59</v>
      </c>
      <c r="N930" t="str">
        <f t="shared" si="37"/>
        <v/>
      </c>
    </row>
    <row r="931" spans="9:14" ht="16.2" x14ac:dyDescent="0.4">
      <c r="I931" s="155" t="s">
        <v>3357</v>
      </c>
      <c r="J931" s="155" t="s">
        <v>1222</v>
      </c>
      <c r="K931" s="155" t="s">
        <v>3358</v>
      </c>
      <c r="L931" s="155">
        <v>2.2400000000000002</v>
      </c>
      <c r="M931">
        <f t="shared" si="36"/>
        <v>2.2400000000000002</v>
      </c>
      <c r="N931" t="str">
        <f t="shared" si="37"/>
        <v/>
      </c>
    </row>
    <row r="932" spans="9:14" ht="16.2" x14ac:dyDescent="0.4">
      <c r="I932" s="155" t="s">
        <v>3357</v>
      </c>
      <c r="J932" s="155" t="s">
        <v>3359</v>
      </c>
      <c r="K932" s="155" t="s">
        <v>682</v>
      </c>
      <c r="L932" s="155">
        <v>2.39</v>
      </c>
      <c r="M932">
        <f t="shared" si="36"/>
        <v>2.39</v>
      </c>
      <c r="N932" t="str">
        <f t="shared" si="37"/>
        <v/>
      </c>
    </row>
    <row r="933" spans="9:14" ht="16.2" x14ac:dyDescent="0.4">
      <c r="I933" s="155" t="s">
        <v>3360</v>
      </c>
      <c r="J933" s="155" t="s">
        <v>3361</v>
      </c>
      <c r="K933" s="155" t="s">
        <v>3362</v>
      </c>
      <c r="L933" s="155">
        <v>3.17</v>
      </c>
      <c r="M933">
        <f t="shared" si="36"/>
        <v>3.17</v>
      </c>
      <c r="N933" t="str">
        <f t="shared" si="37"/>
        <v/>
      </c>
    </row>
    <row r="934" spans="9:14" ht="16.2" x14ac:dyDescent="0.4">
      <c r="I934" s="155" t="s">
        <v>3363</v>
      </c>
      <c r="J934" s="155" t="s">
        <v>3364</v>
      </c>
      <c r="K934" s="155" t="s">
        <v>3365</v>
      </c>
      <c r="L934" s="155">
        <v>2.54</v>
      </c>
      <c r="M934">
        <f t="shared" si="36"/>
        <v>2.54</v>
      </c>
      <c r="N934" t="str">
        <f t="shared" si="37"/>
        <v/>
      </c>
    </row>
    <row r="935" spans="9:14" ht="16.2" x14ac:dyDescent="0.4">
      <c r="I935" s="155" t="s">
        <v>3366</v>
      </c>
      <c r="J935" s="155" t="s">
        <v>3367</v>
      </c>
      <c r="K935" s="155" t="s">
        <v>3368</v>
      </c>
      <c r="L935" s="155">
        <v>3.59</v>
      </c>
      <c r="M935">
        <f t="shared" si="36"/>
        <v>3.59</v>
      </c>
      <c r="N935" t="str">
        <f t="shared" si="37"/>
        <v/>
      </c>
    </row>
    <row r="936" spans="9:14" ht="16.2" x14ac:dyDescent="0.4">
      <c r="I936" s="155" t="s">
        <v>3369</v>
      </c>
      <c r="J936" s="155" t="s">
        <v>3370</v>
      </c>
      <c r="K936" s="155" t="s">
        <v>684</v>
      </c>
      <c r="L936" s="155">
        <v>2.81</v>
      </c>
      <c r="M936">
        <f t="shared" si="36"/>
        <v>2.81</v>
      </c>
      <c r="N936" t="str">
        <f t="shared" si="37"/>
        <v/>
      </c>
    </row>
    <row r="937" spans="9:14" ht="16.2" x14ac:dyDescent="0.4">
      <c r="I937" s="155" t="s">
        <v>3371</v>
      </c>
      <c r="J937" s="155" t="s">
        <v>3372</v>
      </c>
      <c r="K937" s="155" t="s">
        <v>3373</v>
      </c>
      <c r="L937" s="155">
        <v>2.35</v>
      </c>
      <c r="M937">
        <f t="shared" si="36"/>
        <v>2.35</v>
      </c>
      <c r="N937" t="str">
        <f t="shared" si="37"/>
        <v/>
      </c>
    </row>
    <row r="938" spans="9:14" ht="16.2" x14ac:dyDescent="0.4">
      <c r="I938" s="155" t="s">
        <v>3374</v>
      </c>
      <c r="J938" s="155" t="s">
        <v>3375</v>
      </c>
      <c r="K938" s="155" t="s">
        <v>686</v>
      </c>
      <c r="L938" s="155">
        <v>3.54</v>
      </c>
      <c r="M938">
        <f t="shared" si="36"/>
        <v>3.54</v>
      </c>
      <c r="N938" t="str">
        <f t="shared" si="37"/>
        <v/>
      </c>
    </row>
    <row r="939" spans="9:14" ht="16.2" x14ac:dyDescent="0.4">
      <c r="I939" s="155" t="s">
        <v>3376</v>
      </c>
      <c r="J939" s="155" t="s">
        <v>3330</v>
      </c>
      <c r="K939" s="155" t="s">
        <v>3377</v>
      </c>
      <c r="L939" s="155">
        <v>3.11</v>
      </c>
      <c r="M939">
        <f t="shared" si="36"/>
        <v>3.11</v>
      </c>
      <c r="N939" t="str">
        <f t="shared" si="37"/>
        <v/>
      </c>
    </row>
    <row r="940" spans="9:14" ht="16.2" x14ac:dyDescent="0.4">
      <c r="I940" s="155" t="s">
        <v>3378</v>
      </c>
      <c r="J940" s="155" t="s">
        <v>3379</v>
      </c>
      <c r="K940" s="155" t="s">
        <v>3380</v>
      </c>
      <c r="L940" s="155">
        <v>2.34</v>
      </c>
      <c r="M940">
        <f t="shared" si="36"/>
        <v>2.34</v>
      </c>
      <c r="N940" t="str">
        <f t="shared" si="37"/>
        <v/>
      </c>
    </row>
    <row r="941" spans="9:14" ht="16.2" x14ac:dyDescent="0.4">
      <c r="I941" s="155" t="s">
        <v>3381</v>
      </c>
      <c r="J941" s="155" t="s">
        <v>3382</v>
      </c>
      <c r="K941" s="155" t="s">
        <v>3383</v>
      </c>
      <c r="L941" s="155">
        <v>3.01</v>
      </c>
      <c r="M941">
        <f t="shared" si="36"/>
        <v>3.01</v>
      </c>
      <c r="N941" t="str">
        <f t="shared" si="37"/>
        <v/>
      </c>
    </row>
    <row r="942" spans="9:14" ht="16.2" x14ac:dyDescent="0.4">
      <c r="I942" s="155" t="s">
        <v>3384</v>
      </c>
      <c r="J942" s="155" t="s">
        <v>3385</v>
      </c>
      <c r="K942" s="155" t="s">
        <v>3386</v>
      </c>
      <c r="L942" s="155">
        <v>3.16</v>
      </c>
      <c r="M942">
        <f t="shared" si="36"/>
        <v>3.16</v>
      </c>
      <c r="N942" t="str">
        <f t="shared" si="37"/>
        <v/>
      </c>
    </row>
    <row r="943" spans="9:14" ht="16.2" x14ac:dyDescent="0.4">
      <c r="I943" s="155" t="s">
        <v>3387</v>
      </c>
      <c r="J943" s="155" t="s">
        <v>3388</v>
      </c>
      <c r="K943" s="155" t="s">
        <v>3389</v>
      </c>
      <c r="L943" s="155">
        <v>3.83</v>
      </c>
      <c r="M943">
        <f t="shared" si="36"/>
        <v>3.83</v>
      </c>
      <c r="N943" t="str">
        <f t="shared" si="37"/>
        <v>FRAGILES</v>
      </c>
    </row>
    <row r="944" spans="9:14" ht="16.2" x14ac:dyDescent="0.4">
      <c r="I944" s="155" t="s">
        <v>3390</v>
      </c>
      <c r="J944" s="155" t="s">
        <v>3391</v>
      </c>
      <c r="K944" s="155" t="s">
        <v>688</v>
      </c>
      <c r="L944" s="155">
        <v>3.58</v>
      </c>
      <c r="M944">
        <f t="shared" si="36"/>
        <v>3.58</v>
      </c>
      <c r="N944" t="str">
        <f t="shared" si="37"/>
        <v/>
      </c>
    </row>
    <row r="945" spans="9:14" ht="16.2" x14ac:dyDescent="0.4">
      <c r="I945" s="155" t="s">
        <v>3392</v>
      </c>
      <c r="J945" s="155" t="s">
        <v>3393</v>
      </c>
      <c r="K945" s="155" t="s">
        <v>3394</v>
      </c>
      <c r="L945" s="155">
        <v>3.07</v>
      </c>
      <c r="M945">
        <f t="shared" si="36"/>
        <v>3.07</v>
      </c>
      <c r="N945" t="str">
        <f t="shared" si="37"/>
        <v/>
      </c>
    </row>
    <row r="946" spans="9:14" ht="16.2" x14ac:dyDescent="0.4">
      <c r="I946" s="155" t="s">
        <v>3395</v>
      </c>
      <c r="J946" s="155" t="s">
        <v>3396</v>
      </c>
      <c r="K946" s="155" t="s">
        <v>3397</v>
      </c>
      <c r="L946" s="155">
        <v>3.37</v>
      </c>
      <c r="M946">
        <f t="shared" si="36"/>
        <v>3.37</v>
      </c>
      <c r="N946" t="str">
        <f t="shared" si="37"/>
        <v/>
      </c>
    </row>
    <row r="947" spans="9:14" ht="16.2" x14ac:dyDescent="0.4">
      <c r="I947" s="155" t="s">
        <v>3398</v>
      </c>
      <c r="J947" s="155" t="s">
        <v>2542</v>
      </c>
      <c r="K947" s="155" t="s">
        <v>3399</v>
      </c>
      <c r="L947" s="155">
        <v>3.12</v>
      </c>
      <c r="M947">
        <f t="shared" si="36"/>
        <v>3.12</v>
      </c>
      <c r="N947" t="str">
        <f t="shared" si="37"/>
        <v/>
      </c>
    </row>
    <row r="948" spans="9:14" ht="16.2" x14ac:dyDescent="0.4">
      <c r="I948" s="155" t="s">
        <v>3400</v>
      </c>
      <c r="J948" s="155" t="s">
        <v>3401</v>
      </c>
      <c r="K948" s="155" t="s">
        <v>692</v>
      </c>
      <c r="L948" s="155">
        <v>3.96</v>
      </c>
      <c r="M948">
        <f t="shared" si="36"/>
        <v>3.96</v>
      </c>
      <c r="N948" t="str">
        <f t="shared" si="37"/>
        <v>FRAGILES</v>
      </c>
    </row>
    <row r="949" spans="9:14" ht="16.2" x14ac:dyDescent="0.4">
      <c r="I949" s="155" t="s">
        <v>3402</v>
      </c>
      <c r="J949" s="155" t="s">
        <v>3403</v>
      </c>
      <c r="K949" s="155" t="s">
        <v>3404</v>
      </c>
      <c r="L949" s="155">
        <v>2.83</v>
      </c>
      <c r="M949">
        <f t="shared" si="36"/>
        <v>2.83</v>
      </c>
      <c r="N949" t="str">
        <f t="shared" si="37"/>
        <v/>
      </c>
    </row>
    <row r="950" spans="9:14" ht="16.2" x14ac:dyDescent="0.4">
      <c r="I950" s="155" t="s">
        <v>3405</v>
      </c>
      <c r="J950" s="155" t="s">
        <v>3105</v>
      </c>
      <c r="K950" s="155" t="s">
        <v>3406</v>
      </c>
      <c r="L950" s="155">
        <v>3.18</v>
      </c>
      <c r="M950">
        <f t="shared" si="36"/>
        <v>3.18</v>
      </c>
      <c r="N950" t="str">
        <f t="shared" si="37"/>
        <v/>
      </c>
    </row>
    <row r="951" spans="9:14" ht="16.2" x14ac:dyDescent="0.4">
      <c r="I951" s="155" t="s">
        <v>3407</v>
      </c>
      <c r="J951" s="155" t="s">
        <v>3408</v>
      </c>
      <c r="K951" s="155" t="s">
        <v>3409</v>
      </c>
      <c r="L951" s="155">
        <v>3.35</v>
      </c>
      <c r="M951">
        <f t="shared" si="36"/>
        <v>3.35</v>
      </c>
      <c r="N951" t="str">
        <f t="shared" si="37"/>
        <v/>
      </c>
    </row>
    <row r="952" spans="9:14" ht="16.2" x14ac:dyDescent="0.4">
      <c r="I952" s="155" t="s">
        <v>3410</v>
      </c>
      <c r="J952" s="155" t="s">
        <v>3411</v>
      </c>
      <c r="K952" s="155" t="s">
        <v>3412</v>
      </c>
      <c r="L952" s="155">
        <v>2.76</v>
      </c>
      <c r="M952">
        <f t="shared" si="36"/>
        <v>2.76</v>
      </c>
      <c r="N952" t="str">
        <f t="shared" si="37"/>
        <v/>
      </c>
    </row>
    <row r="953" spans="9:14" ht="16.2" x14ac:dyDescent="0.4">
      <c r="I953" s="155" t="s">
        <v>3413</v>
      </c>
      <c r="J953" s="155" t="s">
        <v>2231</v>
      </c>
      <c r="K953" s="155" t="s">
        <v>3414</v>
      </c>
      <c r="L953" s="155">
        <v>3.13</v>
      </c>
      <c r="M953">
        <f t="shared" si="36"/>
        <v>3.13</v>
      </c>
      <c r="N953" t="str">
        <f t="shared" si="37"/>
        <v/>
      </c>
    </row>
    <row r="954" spans="9:14" ht="16.2" x14ac:dyDescent="0.4">
      <c r="I954" s="155" t="s">
        <v>3415</v>
      </c>
      <c r="J954" s="155" t="s">
        <v>3416</v>
      </c>
      <c r="K954" s="155" t="s">
        <v>3417</v>
      </c>
      <c r="L954" s="155">
        <v>3.31</v>
      </c>
      <c r="M954">
        <f t="shared" si="36"/>
        <v>3.31</v>
      </c>
      <c r="N954" t="str">
        <f t="shared" si="37"/>
        <v/>
      </c>
    </row>
    <row r="955" spans="9:14" ht="16.2" x14ac:dyDescent="0.4">
      <c r="I955" s="155" t="s">
        <v>3418</v>
      </c>
      <c r="J955" s="155" t="s">
        <v>3419</v>
      </c>
      <c r="K955" s="155" t="s">
        <v>694</v>
      </c>
      <c r="L955" s="155">
        <v>3.6</v>
      </c>
      <c r="M955">
        <f t="shared" si="36"/>
        <v>3.6</v>
      </c>
      <c r="N955" t="str">
        <f t="shared" si="37"/>
        <v/>
      </c>
    </row>
    <row r="956" spans="9:14" ht="16.2" x14ac:dyDescent="0.4">
      <c r="I956" s="155" t="s">
        <v>3420</v>
      </c>
      <c r="J956" s="155" t="s">
        <v>3421</v>
      </c>
      <c r="K956" s="155" t="s">
        <v>3422</v>
      </c>
      <c r="L956" s="155">
        <v>3.56</v>
      </c>
      <c r="M956">
        <f t="shared" si="36"/>
        <v>3.56</v>
      </c>
      <c r="N956" t="str">
        <f t="shared" si="37"/>
        <v/>
      </c>
    </row>
    <row r="957" spans="9:14" ht="16.2" x14ac:dyDescent="0.4">
      <c r="I957" s="155" t="s">
        <v>3423</v>
      </c>
      <c r="J957" s="155" t="s">
        <v>3424</v>
      </c>
      <c r="K957" s="155" t="s">
        <v>3425</v>
      </c>
      <c r="L957" s="155">
        <v>3.86</v>
      </c>
      <c r="M957">
        <f t="shared" si="36"/>
        <v>3.86</v>
      </c>
      <c r="N957" t="str">
        <f t="shared" si="37"/>
        <v>FRAGILES</v>
      </c>
    </row>
    <row r="958" spans="9:14" ht="16.2" x14ac:dyDescent="0.4">
      <c r="I958" s="155" t="s">
        <v>3426</v>
      </c>
      <c r="J958" s="155" t="s">
        <v>1053</v>
      </c>
      <c r="K958" s="155" t="s">
        <v>3427</v>
      </c>
      <c r="L958" s="155">
        <v>2.75</v>
      </c>
      <c r="M958">
        <f t="shared" si="36"/>
        <v>2.75</v>
      </c>
      <c r="N958" t="str">
        <f t="shared" si="37"/>
        <v/>
      </c>
    </row>
    <row r="959" spans="9:14" ht="16.2" x14ac:dyDescent="0.4">
      <c r="I959" s="155" t="s">
        <v>3428</v>
      </c>
      <c r="J959" s="155" t="s">
        <v>2621</v>
      </c>
      <c r="K959" s="155" t="s">
        <v>3429</v>
      </c>
      <c r="L959" s="155">
        <v>2.97</v>
      </c>
      <c r="M959">
        <f t="shared" si="36"/>
        <v>2.97</v>
      </c>
      <c r="N959" t="str">
        <f t="shared" si="37"/>
        <v/>
      </c>
    </row>
    <row r="960" spans="9:14" ht="16.2" x14ac:dyDescent="0.4">
      <c r="I960" s="155" t="s">
        <v>3430</v>
      </c>
      <c r="J960" s="155" t="s">
        <v>3431</v>
      </c>
      <c r="K960" s="155" t="s">
        <v>3432</v>
      </c>
      <c r="L960" s="155">
        <v>3.16</v>
      </c>
      <c r="M960">
        <f t="shared" si="36"/>
        <v>3.16</v>
      </c>
      <c r="N960" t="str">
        <f t="shared" si="37"/>
        <v/>
      </c>
    </row>
    <row r="961" spans="9:14" ht="16.2" x14ac:dyDescent="0.4">
      <c r="I961" s="155" t="s">
        <v>3433</v>
      </c>
      <c r="J961" s="155" t="s">
        <v>3434</v>
      </c>
      <c r="K961" s="155" t="s">
        <v>3435</v>
      </c>
      <c r="L961" s="155">
        <v>3.09</v>
      </c>
      <c r="M961">
        <f t="shared" si="36"/>
        <v>3.09</v>
      </c>
      <c r="N961" t="str">
        <f t="shared" si="37"/>
        <v/>
      </c>
    </row>
    <row r="962" spans="9:14" ht="16.2" x14ac:dyDescent="0.4">
      <c r="I962" s="155" t="s">
        <v>3436</v>
      </c>
      <c r="J962" s="155" t="s">
        <v>3437</v>
      </c>
      <c r="K962" s="155" t="s">
        <v>3438</v>
      </c>
      <c r="L962" s="155">
        <v>2.71</v>
      </c>
      <c r="M962">
        <f t="shared" si="36"/>
        <v>2.71</v>
      </c>
      <c r="N962" t="str">
        <f t="shared" si="37"/>
        <v/>
      </c>
    </row>
    <row r="963" spans="9:14" ht="16.2" x14ac:dyDescent="0.4">
      <c r="I963" s="155" t="s">
        <v>3439</v>
      </c>
      <c r="J963" s="155" t="s">
        <v>3440</v>
      </c>
      <c r="K963" s="155" t="s">
        <v>3441</v>
      </c>
      <c r="L963" s="155">
        <v>2.61</v>
      </c>
      <c r="M963">
        <f t="shared" si="36"/>
        <v>2.61</v>
      </c>
      <c r="N963" t="str">
        <f t="shared" si="37"/>
        <v/>
      </c>
    </row>
    <row r="964" spans="9:14" ht="16.2" x14ac:dyDescent="0.4">
      <c r="I964" s="155" t="s">
        <v>3442</v>
      </c>
      <c r="J964" s="155" t="s">
        <v>3443</v>
      </c>
      <c r="K964" s="155" t="s">
        <v>696</v>
      </c>
      <c r="L964" s="155">
        <v>3.51</v>
      </c>
      <c r="M964">
        <f t="shared" ref="M964:M1027" si="38">L964+0</f>
        <v>3.51</v>
      </c>
      <c r="N964" t="str">
        <f t="shared" ref="N964:N1027" si="39">IF(M964&gt;$M$1,"FRAGILES","")</f>
        <v/>
      </c>
    </row>
    <row r="965" spans="9:14" ht="16.2" x14ac:dyDescent="0.4">
      <c r="I965" s="155" t="s">
        <v>3444</v>
      </c>
      <c r="J965" s="155" t="s">
        <v>3445</v>
      </c>
      <c r="K965" s="155" t="s">
        <v>3446</v>
      </c>
      <c r="L965" s="155">
        <v>3.67</v>
      </c>
      <c r="M965">
        <f t="shared" si="38"/>
        <v>3.67</v>
      </c>
      <c r="N965" t="str">
        <f t="shared" si="39"/>
        <v/>
      </c>
    </row>
    <row r="966" spans="9:14" ht="16.2" x14ac:dyDescent="0.4">
      <c r="I966" s="155" t="s">
        <v>3447</v>
      </c>
      <c r="J966" s="155" t="s">
        <v>3448</v>
      </c>
      <c r="K966" s="155" t="s">
        <v>3449</v>
      </c>
      <c r="L966" s="155">
        <v>2.61</v>
      </c>
      <c r="M966">
        <f t="shared" si="38"/>
        <v>2.61</v>
      </c>
      <c r="N966" t="str">
        <f t="shared" si="39"/>
        <v/>
      </c>
    </row>
    <row r="967" spans="9:14" ht="16.2" x14ac:dyDescent="0.4">
      <c r="I967" s="155" t="s">
        <v>3450</v>
      </c>
      <c r="J967" s="155" t="s">
        <v>1676</v>
      </c>
      <c r="K967" s="155" t="s">
        <v>3451</v>
      </c>
      <c r="L967" s="155">
        <v>3</v>
      </c>
      <c r="M967">
        <f t="shared" si="38"/>
        <v>3</v>
      </c>
      <c r="N967" t="str">
        <f t="shared" si="39"/>
        <v/>
      </c>
    </row>
    <row r="968" spans="9:14" ht="16.2" x14ac:dyDescent="0.4">
      <c r="I968" s="155" t="s">
        <v>3452</v>
      </c>
      <c r="J968" s="155" t="s">
        <v>3453</v>
      </c>
      <c r="K968" s="155" t="s">
        <v>3454</v>
      </c>
      <c r="L968" s="155">
        <v>2.54</v>
      </c>
      <c r="M968">
        <f t="shared" si="38"/>
        <v>2.54</v>
      </c>
      <c r="N968" t="str">
        <f t="shared" si="39"/>
        <v/>
      </c>
    </row>
    <row r="969" spans="9:14" ht="16.2" x14ac:dyDescent="0.4">
      <c r="I969" s="155" t="s">
        <v>3455</v>
      </c>
      <c r="J969" s="155" t="s">
        <v>3456</v>
      </c>
      <c r="K969" s="155" t="s">
        <v>3457</v>
      </c>
      <c r="L969" s="155">
        <v>3.37</v>
      </c>
      <c r="M969">
        <f t="shared" si="38"/>
        <v>3.37</v>
      </c>
      <c r="N969" t="str">
        <f t="shared" si="39"/>
        <v/>
      </c>
    </row>
    <row r="970" spans="9:14" ht="16.2" x14ac:dyDescent="0.4">
      <c r="I970" s="155" t="s">
        <v>3458</v>
      </c>
      <c r="J970" s="155" t="s">
        <v>3459</v>
      </c>
      <c r="K970" s="155" t="s">
        <v>3460</v>
      </c>
      <c r="L970" s="155">
        <v>2.99</v>
      </c>
      <c r="M970">
        <f t="shared" si="38"/>
        <v>2.99</v>
      </c>
      <c r="N970" t="str">
        <f t="shared" si="39"/>
        <v/>
      </c>
    </row>
    <row r="971" spans="9:14" ht="16.2" x14ac:dyDescent="0.4">
      <c r="I971" s="155" t="s">
        <v>3461</v>
      </c>
      <c r="J971" s="155" t="s">
        <v>2283</v>
      </c>
      <c r="K971" s="155" t="s">
        <v>3462</v>
      </c>
      <c r="L971" s="155">
        <v>3.87</v>
      </c>
      <c r="M971">
        <f t="shared" si="38"/>
        <v>3.87</v>
      </c>
      <c r="N971" t="str">
        <f t="shared" si="39"/>
        <v>FRAGILES</v>
      </c>
    </row>
    <row r="972" spans="9:14" ht="16.2" x14ac:dyDescent="0.4">
      <c r="I972" s="155" t="s">
        <v>3463</v>
      </c>
      <c r="J972" s="155" t="s">
        <v>2439</v>
      </c>
      <c r="K972" s="155" t="s">
        <v>3464</v>
      </c>
      <c r="L972" s="155">
        <v>3.39</v>
      </c>
      <c r="M972">
        <f t="shared" si="38"/>
        <v>3.39</v>
      </c>
      <c r="N972" t="str">
        <f t="shared" si="39"/>
        <v/>
      </c>
    </row>
    <row r="973" spans="9:14" ht="16.2" x14ac:dyDescent="0.4">
      <c r="I973" s="155" t="s">
        <v>3465</v>
      </c>
      <c r="J973" s="155" t="s">
        <v>3466</v>
      </c>
      <c r="K973" s="155" t="s">
        <v>3467</v>
      </c>
      <c r="L973" s="155">
        <v>4</v>
      </c>
      <c r="M973">
        <f t="shared" si="38"/>
        <v>4</v>
      </c>
      <c r="N973" t="str">
        <f t="shared" si="39"/>
        <v>FRAGILES</v>
      </c>
    </row>
    <row r="974" spans="9:14" ht="16.2" x14ac:dyDescent="0.4">
      <c r="I974" s="155" t="s">
        <v>3468</v>
      </c>
      <c r="J974" s="155" t="s">
        <v>3469</v>
      </c>
      <c r="K974" s="155" t="s">
        <v>3470</v>
      </c>
      <c r="L974" s="155">
        <v>3.41</v>
      </c>
      <c r="M974">
        <f t="shared" si="38"/>
        <v>3.41</v>
      </c>
      <c r="N974" t="str">
        <f t="shared" si="39"/>
        <v/>
      </c>
    </row>
    <row r="975" spans="9:14" ht="16.2" x14ac:dyDescent="0.4">
      <c r="I975" s="155" t="s">
        <v>3471</v>
      </c>
      <c r="J975" s="155" t="s">
        <v>3472</v>
      </c>
      <c r="K975" s="155" t="s">
        <v>3473</v>
      </c>
      <c r="L975" s="155">
        <v>2.81</v>
      </c>
      <c r="M975">
        <f t="shared" si="38"/>
        <v>2.81</v>
      </c>
      <c r="N975" t="str">
        <f t="shared" si="39"/>
        <v/>
      </c>
    </row>
    <row r="976" spans="9:14" ht="16.2" x14ac:dyDescent="0.4">
      <c r="I976" s="155" t="s">
        <v>3474</v>
      </c>
      <c r="J976" s="155" t="s">
        <v>3475</v>
      </c>
      <c r="K976" s="155" t="s">
        <v>3476</v>
      </c>
      <c r="L976" s="155">
        <v>4.25</v>
      </c>
      <c r="M976">
        <f t="shared" si="38"/>
        <v>4.25</v>
      </c>
      <c r="N976" t="str">
        <f t="shared" si="39"/>
        <v>FRAGILES</v>
      </c>
    </row>
    <row r="977" spans="9:14" ht="16.2" x14ac:dyDescent="0.4">
      <c r="I977" s="155" t="s">
        <v>3477</v>
      </c>
      <c r="J977" s="155" t="s">
        <v>3478</v>
      </c>
      <c r="K977" s="155" t="s">
        <v>698</v>
      </c>
      <c r="L977" s="155">
        <v>3</v>
      </c>
      <c r="M977">
        <f t="shared" si="38"/>
        <v>3</v>
      </c>
      <c r="N977" t="str">
        <f t="shared" si="39"/>
        <v/>
      </c>
    </row>
    <row r="978" spans="9:14" ht="16.2" x14ac:dyDescent="0.4">
      <c r="I978" s="155" t="s">
        <v>3479</v>
      </c>
      <c r="J978" s="155" t="s">
        <v>3480</v>
      </c>
      <c r="K978" s="155" t="s">
        <v>3481</v>
      </c>
      <c r="L978" s="155">
        <v>3.7</v>
      </c>
      <c r="M978">
        <f t="shared" si="38"/>
        <v>3.7</v>
      </c>
      <c r="N978" t="str">
        <f t="shared" si="39"/>
        <v/>
      </c>
    </row>
    <row r="979" spans="9:14" ht="16.2" x14ac:dyDescent="0.4">
      <c r="I979" s="155" t="s">
        <v>3482</v>
      </c>
      <c r="J979" s="155" t="s">
        <v>3483</v>
      </c>
      <c r="K979" s="155" t="s">
        <v>3484</v>
      </c>
      <c r="L979" s="155">
        <v>3.18</v>
      </c>
      <c r="M979">
        <f t="shared" si="38"/>
        <v>3.18</v>
      </c>
      <c r="N979" t="str">
        <f t="shared" si="39"/>
        <v/>
      </c>
    </row>
    <row r="980" spans="9:14" ht="16.2" x14ac:dyDescent="0.4">
      <c r="I980" s="155" t="s">
        <v>3485</v>
      </c>
      <c r="J980" s="155" t="s">
        <v>2123</v>
      </c>
      <c r="K980" s="155" t="s">
        <v>3486</v>
      </c>
      <c r="L980" s="155">
        <v>2.48</v>
      </c>
      <c r="M980">
        <f t="shared" si="38"/>
        <v>2.48</v>
      </c>
      <c r="N980" t="str">
        <f t="shared" si="39"/>
        <v/>
      </c>
    </row>
    <row r="981" spans="9:14" ht="16.2" x14ac:dyDescent="0.4">
      <c r="I981" s="155" t="s">
        <v>3487</v>
      </c>
      <c r="J981" s="155" t="s">
        <v>3488</v>
      </c>
      <c r="K981" s="155" t="s">
        <v>3489</v>
      </c>
      <c r="L981" s="155">
        <v>3.24</v>
      </c>
      <c r="M981">
        <f t="shared" si="38"/>
        <v>3.24</v>
      </c>
      <c r="N981" t="str">
        <f t="shared" si="39"/>
        <v/>
      </c>
    </row>
    <row r="982" spans="9:14" ht="16.2" x14ac:dyDescent="0.4">
      <c r="I982" s="155" t="s">
        <v>3490</v>
      </c>
      <c r="J982" s="155" t="s">
        <v>3491</v>
      </c>
      <c r="K982" s="155" t="s">
        <v>700</v>
      </c>
      <c r="L982" s="155">
        <v>2.77</v>
      </c>
      <c r="M982">
        <f t="shared" si="38"/>
        <v>2.77</v>
      </c>
      <c r="N982" t="str">
        <f t="shared" si="39"/>
        <v/>
      </c>
    </row>
    <row r="983" spans="9:14" ht="16.2" x14ac:dyDescent="0.4">
      <c r="I983" s="155" t="s">
        <v>3492</v>
      </c>
      <c r="J983" s="155" t="s">
        <v>3493</v>
      </c>
      <c r="K983" s="155" t="s">
        <v>3494</v>
      </c>
      <c r="L983" s="155">
        <v>2.52</v>
      </c>
      <c r="M983">
        <f t="shared" si="38"/>
        <v>2.52</v>
      </c>
      <c r="N983" t="str">
        <f t="shared" si="39"/>
        <v/>
      </c>
    </row>
    <row r="984" spans="9:14" ht="16.2" x14ac:dyDescent="0.4">
      <c r="I984" s="155" t="s">
        <v>3495</v>
      </c>
      <c r="J984" s="155" t="s">
        <v>1777</v>
      </c>
      <c r="K984" s="155" t="s">
        <v>3496</v>
      </c>
      <c r="L984" s="155">
        <v>3.31</v>
      </c>
      <c r="M984">
        <f t="shared" si="38"/>
        <v>3.31</v>
      </c>
      <c r="N984" t="str">
        <f t="shared" si="39"/>
        <v/>
      </c>
    </row>
    <row r="985" spans="9:14" ht="16.2" x14ac:dyDescent="0.4">
      <c r="I985" s="155" t="s">
        <v>3497</v>
      </c>
      <c r="J985" s="155" t="s">
        <v>3498</v>
      </c>
      <c r="K985" s="155" t="s">
        <v>3499</v>
      </c>
      <c r="L985" s="155">
        <v>4.71</v>
      </c>
      <c r="M985">
        <f t="shared" si="38"/>
        <v>4.71</v>
      </c>
      <c r="N985" t="str">
        <f t="shared" si="39"/>
        <v>FRAGILES</v>
      </c>
    </row>
    <row r="986" spans="9:14" ht="16.2" x14ac:dyDescent="0.4">
      <c r="I986" s="155" t="s">
        <v>3500</v>
      </c>
      <c r="J986" s="155" t="s">
        <v>3501</v>
      </c>
      <c r="K986" s="155" t="s">
        <v>3502</v>
      </c>
      <c r="L986" s="155">
        <v>2.84</v>
      </c>
      <c r="M986">
        <f t="shared" si="38"/>
        <v>2.84</v>
      </c>
      <c r="N986" t="str">
        <f t="shared" si="39"/>
        <v/>
      </c>
    </row>
    <row r="987" spans="9:14" ht="16.2" x14ac:dyDescent="0.4">
      <c r="I987" s="155" t="s">
        <v>3503</v>
      </c>
      <c r="J987" s="155" t="s">
        <v>3504</v>
      </c>
      <c r="K987" s="155" t="s">
        <v>3505</v>
      </c>
      <c r="L987" s="155">
        <v>3.3</v>
      </c>
      <c r="M987">
        <f t="shared" si="38"/>
        <v>3.3</v>
      </c>
      <c r="N987" t="str">
        <f t="shared" si="39"/>
        <v/>
      </c>
    </row>
    <row r="988" spans="9:14" ht="16.2" x14ac:dyDescent="0.4">
      <c r="I988" s="155" t="s">
        <v>3506</v>
      </c>
      <c r="J988" s="155" t="s">
        <v>3507</v>
      </c>
      <c r="K988" s="155" t="s">
        <v>3508</v>
      </c>
      <c r="L988" s="155">
        <v>3.89</v>
      </c>
      <c r="M988">
        <f t="shared" si="38"/>
        <v>3.89</v>
      </c>
      <c r="N988" t="str">
        <f t="shared" si="39"/>
        <v>FRAGILES</v>
      </c>
    </row>
    <row r="989" spans="9:14" ht="16.2" x14ac:dyDescent="0.4">
      <c r="I989" s="155" t="s">
        <v>3509</v>
      </c>
      <c r="J989" s="155" t="s">
        <v>1615</v>
      </c>
      <c r="K989" s="155" t="s">
        <v>3510</v>
      </c>
      <c r="L989" s="155">
        <v>2.2999999999999998</v>
      </c>
      <c r="M989">
        <f t="shared" si="38"/>
        <v>2.2999999999999998</v>
      </c>
      <c r="N989" t="str">
        <f t="shared" si="39"/>
        <v/>
      </c>
    </row>
    <row r="990" spans="9:14" ht="16.2" x14ac:dyDescent="0.4">
      <c r="I990" s="155" t="s">
        <v>3511</v>
      </c>
      <c r="J990" s="155" t="s">
        <v>1873</v>
      </c>
      <c r="K990" s="155" t="s">
        <v>3512</v>
      </c>
      <c r="L990" s="155">
        <v>2.93</v>
      </c>
      <c r="M990">
        <f t="shared" si="38"/>
        <v>2.93</v>
      </c>
      <c r="N990" t="str">
        <f t="shared" si="39"/>
        <v/>
      </c>
    </row>
    <row r="991" spans="9:14" ht="16.2" x14ac:dyDescent="0.4">
      <c r="I991" s="155" t="s">
        <v>3513</v>
      </c>
      <c r="J991" s="155" t="s">
        <v>3514</v>
      </c>
      <c r="K991" s="155" t="s">
        <v>702</v>
      </c>
      <c r="L991" s="155">
        <v>2.96</v>
      </c>
      <c r="M991">
        <f t="shared" si="38"/>
        <v>2.96</v>
      </c>
      <c r="N991" t="str">
        <f t="shared" si="39"/>
        <v/>
      </c>
    </row>
    <row r="992" spans="9:14" ht="16.2" x14ac:dyDescent="0.4">
      <c r="I992" s="155" t="s">
        <v>3515</v>
      </c>
      <c r="J992" s="155" t="s">
        <v>1712</v>
      </c>
      <c r="K992" s="155" t="s">
        <v>704</v>
      </c>
      <c r="L992" s="155">
        <v>4.1399999999999997</v>
      </c>
      <c r="M992">
        <f t="shared" si="38"/>
        <v>4.1399999999999997</v>
      </c>
      <c r="N992" t="str">
        <f t="shared" si="39"/>
        <v>FRAGILES</v>
      </c>
    </row>
    <row r="993" spans="9:14" ht="16.2" x14ac:dyDescent="0.4">
      <c r="I993" s="155" t="s">
        <v>3516</v>
      </c>
      <c r="J993" s="155" t="s">
        <v>3517</v>
      </c>
      <c r="K993" s="155" t="s">
        <v>706</v>
      </c>
      <c r="L993" s="155">
        <v>3.07</v>
      </c>
      <c r="M993">
        <f t="shared" si="38"/>
        <v>3.07</v>
      </c>
      <c r="N993" t="str">
        <f t="shared" si="39"/>
        <v/>
      </c>
    </row>
    <row r="994" spans="9:14" ht="16.2" x14ac:dyDescent="0.4">
      <c r="I994" s="155" t="s">
        <v>3518</v>
      </c>
      <c r="J994" s="155" t="s">
        <v>3519</v>
      </c>
      <c r="K994" s="155" t="s">
        <v>3520</v>
      </c>
      <c r="L994" s="155">
        <v>2.4700000000000002</v>
      </c>
      <c r="M994">
        <f t="shared" si="38"/>
        <v>2.4700000000000002</v>
      </c>
      <c r="N994" t="str">
        <f t="shared" si="39"/>
        <v/>
      </c>
    </row>
    <row r="995" spans="9:14" ht="16.2" x14ac:dyDescent="0.4">
      <c r="I995" s="155" t="s">
        <v>3521</v>
      </c>
      <c r="J995" s="155" t="s">
        <v>3522</v>
      </c>
      <c r="K995" s="155" t="s">
        <v>3523</v>
      </c>
      <c r="L995" s="155">
        <v>2.91</v>
      </c>
      <c r="M995">
        <f t="shared" si="38"/>
        <v>2.91</v>
      </c>
      <c r="N995" t="str">
        <f t="shared" si="39"/>
        <v/>
      </c>
    </row>
    <row r="996" spans="9:14" ht="16.2" x14ac:dyDescent="0.4">
      <c r="I996" s="155" t="s">
        <v>3524</v>
      </c>
      <c r="J996" s="155" t="s">
        <v>3525</v>
      </c>
      <c r="K996" s="155" t="s">
        <v>708</v>
      </c>
      <c r="L996" s="155">
        <v>3.28</v>
      </c>
      <c r="M996">
        <f t="shared" si="38"/>
        <v>3.28</v>
      </c>
      <c r="N996" t="str">
        <f t="shared" si="39"/>
        <v/>
      </c>
    </row>
    <row r="997" spans="9:14" ht="16.2" x14ac:dyDescent="0.4">
      <c r="I997" s="155" t="s">
        <v>3526</v>
      </c>
      <c r="J997" s="155" t="s">
        <v>3527</v>
      </c>
      <c r="K997" s="155" t="s">
        <v>3528</v>
      </c>
      <c r="L997" s="155">
        <v>3.2</v>
      </c>
      <c r="M997">
        <f t="shared" si="38"/>
        <v>3.2</v>
      </c>
      <c r="N997" t="str">
        <f t="shared" si="39"/>
        <v/>
      </c>
    </row>
    <row r="998" spans="9:14" ht="16.2" x14ac:dyDescent="0.4">
      <c r="I998" s="155" t="s">
        <v>3529</v>
      </c>
      <c r="J998" s="155" t="s">
        <v>3530</v>
      </c>
      <c r="K998" s="155" t="s">
        <v>3531</v>
      </c>
      <c r="L998" s="155">
        <v>3.66</v>
      </c>
      <c r="M998">
        <f t="shared" si="38"/>
        <v>3.66</v>
      </c>
      <c r="N998" t="str">
        <f t="shared" si="39"/>
        <v/>
      </c>
    </row>
    <row r="999" spans="9:14" ht="16.2" x14ac:dyDescent="0.4">
      <c r="I999" s="155" t="s">
        <v>3532</v>
      </c>
      <c r="J999" s="155" t="s">
        <v>2981</v>
      </c>
      <c r="K999" s="155" t="s">
        <v>3533</v>
      </c>
      <c r="L999" s="155">
        <v>3.35</v>
      </c>
      <c r="M999">
        <f t="shared" si="38"/>
        <v>3.35</v>
      </c>
      <c r="N999" t="str">
        <f t="shared" si="39"/>
        <v/>
      </c>
    </row>
    <row r="1000" spans="9:14" ht="16.2" x14ac:dyDescent="0.4">
      <c r="I1000" s="155" t="s">
        <v>3534</v>
      </c>
      <c r="J1000" s="155" t="s">
        <v>3535</v>
      </c>
      <c r="K1000" s="155" t="s">
        <v>3536</v>
      </c>
      <c r="L1000" s="155">
        <v>3.73</v>
      </c>
      <c r="M1000">
        <f t="shared" si="38"/>
        <v>3.73</v>
      </c>
      <c r="N1000" t="str">
        <f t="shared" si="39"/>
        <v/>
      </c>
    </row>
    <row r="1001" spans="9:14" ht="16.2" x14ac:dyDescent="0.4">
      <c r="I1001" s="155" t="s">
        <v>3537</v>
      </c>
      <c r="J1001" s="155" t="s">
        <v>3538</v>
      </c>
      <c r="K1001" s="155" t="s">
        <v>3539</v>
      </c>
      <c r="L1001" s="155">
        <v>4.1500000000000004</v>
      </c>
      <c r="M1001">
        <f t="shared" si="38"/>
        <v>4.1500000000000004</v>
      </c>
      <c r="N1001" t="str">
        <f t="shared" si="39"/>
        <v>FRAGILES</v>
      </c>
    </row>
    <row r="1002" spans="9:14" ht="16.2" x14ac:dyDescent="0.4">
      <c r="I1002" s="155" t="s">
        <v>3540</v>
      </c>
      <c r="J1002" s="155" t="s">
        <v>3541</v>
      </c>
      <c r="K1002" s="155" t="s">
        <v>3542</v>
      </c>
      <c r="L1002" s="155">
        <v>3.14</v>
      </c>
      <c r="M1002">
        <f t="shared" si="38"/>
        <v>3.14</v>
      </c>
      <c r="N1002" t="str">
        <f t="shared" si="39"/>
        <v/>
      </c>
    </row>
    <row r="1003" spans="9:14" ht="16.2" x14ac:dyDescent="0.4">
      <c r="I1003" s="155" t="s">
        <v>3543</v>
      </c>
      <c r="J1003" s="155" t="s">
        <v>3544</v>
      </c>
      <c r="K1003" s="155" t="s">
        <v>3545</v>
      </c>
      <c r="L1003" s="155">
        <v>3.2</v>
      </c>
      <c r="M1003">
        <f t="shared" si="38"/>
        <v>3.2</v>
      </c>
      <c r="N1003" t="str">
        <f t="shared" si="39"/>
        <v/>
      </c>
    </row>
    <row r="1004" spans="9:14" ht="16.2" x14ac:dyDescent="0.4">
      <c r="I1004" s="155" t="s">
        <v>3546</v>
      </c>
      <c r="J1004" s="155" t="s">
        <v>3547</v>
      </c>
      <c r="K1004" s="155" t="s">
        <v>712</v>
      </c>
      <c r="L1004" s="155">
        <v>4.0999999999999996</v>
      </c>
      <c r="M1004">
        <f t="shared" si="38"/>
        <v>4.0999999999999996</v>
      </c>
      <c r="N1004" t="str">
        <f t="shared" si="39"/>
        <v>FRAGILES</v>
      </c>
    </row>
    <row r="1005" spans="9:14" ht="16.2" x14ac:dyDescent="0.4">
      <c r="I1005" s="155" t="s">
        <v>3548</v>
      </c>
      <c r="J1005" s="155" t="s">
        <v>3549</v>
      </c>
      <c r="K1005" s="155" t="s">
        <v>714</v>
      </c>
      <c r="L1005" s="155">
        <v>3.23</v>
      </c>
      <c r="M1005">
        <f t="shared" si="38"/>
        <v>3.23</v>
      </c>
      <c r="N1005" t="str">
        <f t="shared" si="39"/>
        <v/>
      </c>
    </row>
    <row r="1006" spans="9:14" ht="16.2" x14ac:dyDescent="0.4">
      <c r="I1006" s="155" t="s">
        <v>3550</v>
      </c>
      <c r="J1006" s="155" t="s">
        <v>3551</v>
      </c>
      <c r="K1006" s="155" t="s">
        <v>3552</v>
      </c>
      <c r="L1006" s="155">
        <v>3.24</v>
      </c>
      <c r="M1006">
        <f t="shared" si="38"/>
        <v>3.24</v>
      </c>
      <c r="N1006" t="str">
        <f t="shared" si="39"/>
        <v/>
      </c>
    </row>
    <row r="1007" spans="9:14" ht="16.2" x14ac:dyDescent="0.4">
      <c r="I1007" s="155" t="s">
        <v>3553</v>
      </c>
      <c r="J1007" s="155" t="s">
        <v>3554</v>
      </c>
      <c r="K1007" s="155" t="s">
        <v>3555</v>
      </c>
      <c r="L1007" s="155">
        <v>3.37</v>
      </c>
      <c r="M1007">
        <f t="shared" si="38"/>
        <v>3.37</v>
      </c>
      <c r="N1007" t="str">
        <f t="shared" si="39"/>
        <v/>
      </c>
    </row>
    <row r="1008" spans="9:14" ht="16.2" x14ac:dyDescent="0.4">
      <c r="I1008" s="155" t="s">
        <v>3556</v>
      </c>
      <c r="J1008" s="155" t="s">
        <v>3557</v>
      </c>
      <c r="K1008" s="155" t="s">
        <v>716</v>
      </c>
      <c r="L1008" s="155">
        <v>3.06</v>
      </c>
      <c r="M1008">
        <f t="shared" si="38"/>
        <v>3.06</v>
      </c>
      <c r="N1008" t="str">
        <f t="shared" si="39"/>
        <v/>
      </c>
    </row>
    <row r="1009" spans="9:14" ht="16.2" x14ac:dyDescent="0.4">
      <c r="I1009" s="155" t="s">
        <v>3558</v>
      </c>
      <c r="J1009" s="155" t="s">
        <v>3559</v>
      </c>
      <c r="K1009" s="155" t="s">
        <v>3560</v>
      </c>
      <c r="L1009" s="155">
        <v>3.15</v>
      </c>
      <c r="M1009">
        <f t="shared" si="38"/>
        <v>3.15</v>
      </c>
      <c r="N1009" t="str">
        <f t="shared" si="39"/>
        <v/>
      </c>
    </row>
    <row r="1010" spans="9:14" ht="16.2" x14ac:dyDescent="0.4">
      <c r="I1010" s="155" t="s">
        <v>3561</v>
      </c>
      <c r="J1010" s="155" t="s">
        <v>3562</v>
      </c>
      <c r="K1010" s="155" t="s">
        <v>3563</v>
      </c>
      <c r="L1010" s="155">
        <v>2.4700000000000002</v>
      </c>
      <c r="M1010">
        <f t="shared" si="38"/>
        <v>2.4700000000000002</v>
      </c>
      <c r="N1010" t="str">
        <f t="shared" si="39"/>
        <v/>
      </c>
    </row>
    <row r="1011" spans="9:14" ht="16.2" x14ac:dyDescent="0.4">
      <c r="I1011" s="155" t="s">
        <v>3564</v>
      </c>
      <c r="J1011" s="155" t="s">
        <v>3565</v>
      </c>
      <c r="K1011" s="155" t="s">
        <v>3566</v>
      </c>
      <c r="L1011" s="155">
        <v>3.34</v>
      </c>
      <c r="M1011">
        <f t="shared" si="38"/>
        <v>3.34</v>
      </c>
      <c r="N1011" t="str">
        <f t="shared" si="39"/>
        <v/>
      </c>
    </row>
    <row r="1012" spans="9:14" ht="16.2" x14ac:dyDescent="0.4">
      <c r="I1012" s="155" t="s">
        <v>3567</v>
      </c>
      <c r="J1012" s="155" t="s">
        <v>1970</v>
      </c>
      <c r="K1012" s="155" t="s">
        <v>3568</v>
      </c>
      <c r="L1012" s="155">
        <v>3.26</v>
      </c>
      <c r="M1012">
        <f t="shared" si="38"/>
        <v>3.26</v>
      </c>
      <c r="N1012" t="str">
        <f t="shared" si="39"/>
        <v/>
      </c>
    </row>
    <row r="1013" spans="9:14" ht="16.2" x14ac:dyDescent="0.4">
      <c r="I1013" s="155" t="s">
        <v>3569</v>
      </c>
      <c r="J1013" s="155" t="s">
        <v>3570</v>
      </c>
      <c r="K1013" s="155" t="s">
        <v>3571</v>
      </c>
      <c r="L1013" s="155">
        <v>2.89</v>
      </c>
      <c r="M1013">
        <f t="shared" si="38"/>
        <v>2.89</v>
      </c>
      <c r="N1013" t="str">
        <f t="shared" si="39"/>
        <v/>
      </c>
    </row>
    <row r="1014" spans="9:14" ht="16.2" x14ac:dyDescent="0.4">
      <c r="I1014" s="155" t="s">
        <v>3572</v>
      </c>
      <c r="J1014" s="155" t="s">
        <v>3573</v>
      </c>
      <c r="K1014" s="155" t="s">
        <v>3574</v>
      </c>
      <c r="L1014" s="155">
        <v>2.88</v>
      </c>
      <c r="M1014">
        <f t="shared" si="38"/>
        <v>2.88</v>
      </c>
      <c r="N1014" t="str">
        <f t="shared" si="39"/>
        <v/>
      </c>
    </row>
    <row r="1015" spans="9:14" ht="16.2" x14ac:dyDescent="0.4">
      <c r="I1015" s="155" t="s">
        <v>3575</v>
      </c>
      <c r="J1015" s="155" t="s">
        <v>3576</v>
      </c>
      <c r="K1015" s="155" t="s">
        <v>3577</v>
      </c>
      <c r="L1015" s="155">
        <v>2.64</v>
      </c>
      <c r="M1015">
        <f t="shared" si="38"/>
        <v>2.64</v>
      </c>
      <c r="N1015" t="str">
        <f t="shared" si="39"/>
        <v/>
      </c>
    </row>
    <row r="1016" spans="9:14" ht="16.2" x14ac:dyDescent="0.4">
      <c r="I1016" s="155" t="s">
        <v>3578</v>
      </c>
      <c r="J1016" s="155" t="s">
        <v>2932</v>
      </c>
      <c r="K1016" s="155" t="s">
        <v>3579</v>
      </c>
      <c r="L1016" s="155">
        <v>3.58</v>
      </c>
      <c r="M1016">
        <f t="shared" si="38"/>
        <v>3.58</v>
      </c>
      <c r="N1016" t="str">
        <f t="shared" si="39"/>
        <v/>
      </c>
    </row>
    <row r="1017" spans="9:14" ht="16.2" x14ac:dyDescent="0.4">
      <c r="I1017" s="155" t="s">
        <v>3580</v>
      </c>
      <c r="J1017" s="155" t="s">
        <v>1796</v>
      </c>
      <c r="K1017" s="155" t="s">
        <v>3581</v>
      </c>
      <c r="L1017" s="155">
        <v>2.91</v>
      </c>
      <c r="M1017">
        <f t="shared" si="38"/>
        <v>2.91</v>
      </c>
      <c r="N1017" t="str">
        <f t="shared" si="39"/>
        <v/>
      </c>
    </row>
    <row r="1018" spans="9:14" ht="16.2" x14ac:dyDescent="0.4">
      <c r="I1018" s="155" t="s">
        <v>3582</v>
      </c>
      <c r="J1018" s="155" t="s">
        <v>3583</v>
      </c>
      <c r="K1018" s="155" t="s">
        <v>3584</v>
      </c>
      <c r="L1018" s="155">
        <v>4.08</v>
      </c>
      <c r="M1018">
        <f t="shared" si="38"/>
        <v>4.08</v>
      </c>
      <c r="N1018" t="str">
        <f t="shared" si="39"/>
        <v>FRAGILES</v>
      </c>
    </row>
    <row r="1019" spans="9:14" ht="16.2" x14ac:dyDescent="0.4">
      <c r="I1019" s="155" t="s">
        <v>3585</v>
      </c>
      <c r="J1019" s="155" t="s">
        <v>3586</v>
      </c>
      <c r="K1019" s="155" t="s">
        <v>3587</v>
      </c>
      <c r="L1019" s="155">
        <v>3.29</v>
      </c>
      <c r="M1019">
        <f t="shared" si="38"/>
        <v>3.29</v>
      </c>
      <c r="N1019" t="str">
        <f t="shared" si="39"/>
        <v/>
      </c>
    </row>
    <row r="1020" spans="9:14" ht="16.2" x14ac:dyDescent="0.4">
      <c r="I1020" s="155" t="s">
        <v>3588</v>
      </c>
      <c r="J1020" s="155" t="s">
        <v>3589</v>
      </c>
      <c r="K1020" s="155" t="s">
        <v>718</v>
      </c>
      <c r="L1020" s="155">
        <v>3.5</v>
      </c>
      <c r="M1020">
        <f t="shared" si="38"/>
        <v>3.5</v>
      </c>
      <c r="N1020" t="str">
        <f t="shared" si="39"/>
        <v/>
      </c>
    </row>
    <row r="1021" spans="9:14" ht="16.2" x14ac:dyDescent="0.4">
      <c r="I1021" s="155" t="s">
        <v>3590</v>
      </c>
      <c r="J1021" s="155" t="s">
        <v>3591</v>
      </c>
      <c r="K1021" s="155" t="s">
        <v>3592</v>
      </c>
      <c r="L1021" s="155">
        <v>3.88</v>
      </c>
      <c r="M1021">
        <f t="shared" si="38"/>
        <v>3.88</v>
      </c>
      <c r="N1021" t="str">
        <f t="shared" si="39"/>
        <v>FRAGILES</v>
      </c>
    </row>
    <row r="1022" spans="9:14" ht="16.2" x14ac:dyDescent="0.4">
      <c r="I1022" s="155" t="s">
        <v>3593</v>
      </c>
      <c r="J1022" s="155" t="s">
        <v>3594</v>
      </c>
      <c r="K1022" s="155" t="s">
        <v>720</v>
      </c>
      <c r="L1022" s="155">
        <v>1.55</v>
      </c>
      <c r="M1022">
        <f t="shared" si="38"/>
        <v>1.55</v>
      </c>
      <c r="N1022" t="str">
        <f t="shared" si="39"/>
        <v/>
      </c>
    </row>
    <row r="1023" spans="9:14" ht="16.2" x14ac:dyDescent="0.4">
      <c r="I1023" s="155" t="s">
        <v>3595</v>
      </c>
      <c r="J1023" s="155" t="s">
        <v>3596</v>
      </c>
      <c r="K1023" s="155" t="s">
        <v>3597</v>
      </c>
      <c r="L1023" s="155">
        <v>3.05</v>
      </c>
      <c r="M1023">
        <f t="shared" si="38"/>
        <v>3.05</v>
      </c>
      <c r="N1023" t="str">
        <f t="shared" si="39"/>
        <v/>
      </c>
    </row>
    <row r="1024" spans="9:14" ht="16.2" x14ac:dyDescent="0.4">
      <c r="I1024" s="155" t="s">
        <v>3598</v>
      </c>
      <c r="J1024" s="155" t="s">
        <v>3599</v>
      </c>
      <c r="K1024" s="155" t="s">
        <v>3600</v>
      </c>
      <c r="L1024" s="155">
        <v>2.84</v>
      </c>
      <c r="M1024">
        <f t="shared" si="38"/>
        <v>2.84</v>
      </c>
      <c r="N1024" t="str">
        <f t="shared" si="39"/>
        <v/>
      </c>
    </row>
    <row r="1025" spans="9:14" ht="16.2" x14ac:dyDescent="0.4">
      <c r="I1025" s="155" t="s">
        <v>3601</v>
      </c>
      <c r="J1025" s="155" t="s">
        <v>3602</v>
      </c>
      <c r="K1025" s="155" t="s">
        <v>3603</v>
      </c>
      <c r="L1025" s="155">
        <v>2.94</v>
      </c>
      <c r="M1025">
        <f t="shared" si="38"/>
        <v>2.94</v>
      </c>
      <c r="N1025" t="str">
        <f t="shared" si="39"/>
        <v/>
      </c>
    </row>
    <row r="1026" spans="9:14" ht="16.2" x14ac:dyDescent="0.4">
      <c r="I1026" s="155" t="s">
        <v>3604</v>
      </c>
      <c r="J1026" s="155" t="s">
        <v>3605</v>
      </c>
      <c r="K1026" s="155" t="s">
        <v>3606</v>
      </c>
      <c r="L1026" s="155">
        <v>2.9</v>
      </c>
      <c r="M1026">
        <f t="shared" si="38"/>
        <v>2.9</v>
      </c>
      <c r="N1026" t="str">
        <f t="shared" si="39"/>
        <v/>
      </c>
    </row>
    <row r="1027" spans="9:14" ht="16.2" x14ac:dyDescent="0.4">
      <c r="I1027" s="155" t="s">
        <v>3607</v>
      </c>
      <c r="J1027" s="155" t="s">
        <v>3608</v>
      </c>
      <c r="K1027" s="155" t="s">
        <v>3609</v>
      </c>
      <c r="L1027" s="155">
        <v>4.38</v>
      </c>
      <c r="M1027">
        <f t="shared" si="38"/>
        <v>4.38</v>
      </c>
      <c r="N1027" t="str">
        <f t="shared" si="39"/>
        <v>FRAGILES</v>
      </c>
    </row>
    <row r="1028" spans="9:14" ht="16.2" x14ac:dyDescent="0.4">
      <c r="I1028" s="155" t="s">
        <v>3610</v>
      </c>
      <c r="J1028" s="155" t="s">
        <v>3611</v>
      </c>
      <c r="K1028" s="155" t="s">
        <v>3612</v>
      </c>
      <c r="L1028" s="155">
        <v>3.57</v>
      </c>
      <c r="M1028">
        <f t="shared" ref="M1028:M1091" si="40">L1028+0</f>
        <v>3.57</v>
      </c>
      <c r="N1028" t="str">
        <f t="shared" ref="N1028:N1091" si="41">IF(M1028&gt;$M$1,"FRAGILES","")</f>
        <v/>
      </c>
    </row>
    <row r="1029" spans="9:14" ht="16.2" x14ac:dyDescent="0.4">
      <c r="I1029" s="155" t="s">
        <v>3613</v>
      </c>
      <c r="J1029" s="155" t="s">
        <v>3614</v>
      </c>
      <c r="K1029" s="155" t="s">
        <v>722</v>
      </c>
      <c r="L1029" s="155">
        <v>3.47</v>
      </c>
      <c r="M1029">
        <f t="shared" si="40"/>
        <v>3.47</v>
      </c>
      <c r="N1029" t="str">
        <f t="shared" si="41"/>
        <v/>
      </c>
    </row>
    <row r="1030" spans="9:14" ht="16.2" x14ac:dyDescent="0.4">
      <c r="I1030" s="155" t="s">
        <v>3615</v>
      </c>
      <c r="J1030" s="155" t="s">
        <v>1301</v>
      </c>
      <c r="K1030" s="155" t="s">
        <v>3616</v>
      </c>
      <c r="L1030" s="155">
        <v>3.26</v>
      </c>
      <c r="M1030">
        <f t="shared" si="40"/>
        <v>3.26</v>
      </c>
      <c r="N1030" t="str">
        <f t="shared" si="41"/>
        <v/>
      </c>
    </row>
    <row r="1031" spans="9:14" ht="16.2" x14ac:dyDescent="0.4">
      <c r="I1031" s="155" t="s">
        <v>3617</v>
      </c>
      <c r="J1031" s="155" t="s">
        <v>3618</v>
      </c>
      <c r="K1031" s="155" t="s">
        <v>724</v>
      </c>
      <c r="L1031" s="155">
        <v>4.47</v>
      </c>
      <c r="M1031">
        <f t="shared" si="40"/>
        <v>4.47</v>
      </c>
      <c r="N1031" t="str">
        <f t="shared" si="41"/>
        <v>FRAGILES</v>
      </c>
    </row>
    <row r="1032" spans="9:14" ht="16.2" x14ac:dyDescent="0.4">
      <c r="I1032" s="155" t="s">
        <v>3619</v>
      </c>
      <c r="J1032" s="155" t="s">
        <v>3620</v>
      </c>
      <c r="K1032" s="155" t="s">
        <v>3621</v>
      </c>
      <c r="L1032" s="155">
        <v>3.21</v>
      </c>
      <c r="M1032">
        <f t="shared" si="40"/>
        <v>3.21</v>
      </c>
      <c r="N1032" t="str">
        <f t="shared" si="41"/>
        <v/>
      </c>
    </row>
    <row r="1033" spans="9:14" ht="16.2" x14ac:dyDescent="0.4">
      <c r="I1033" s="155" t="s">
        <v>3622</v>
      </c>
      <c r="J1033" s="155" t="s">
        <v>1621</v>
      </c>
      <c r="K1033" s="155" t="s">
        <v>3623</v>
      </c>
      <c r="L1033" s="155">
        <v>3.66</v>
      </c>
      <c r="M1033">
        <f t="shared" si="40"/>
        <v>3.66</v>
      </c>
      <c r="N1033" t="str">
        <f t="shared" si="41"/>
        <v/>
      </c>
    </row>
    <row r="1034" spans="9:14" ht="16.2" x14ac:dyDescent="0.4">
      <c r="I1034" s="155" t="s">
        <v>3624</v>
      </c>
      <c r="J1034" s="155" t="s">
        <v>3625</v>
      </c>
      <c r="K1034" s="155" t="s">
        <v>3626</v>
      </c>
      <c r="L1034" s="155">
        <v>2.68</v>
      </c>
      <c r="M1034">
        <f t="shared" si="40"/>
        <v>2.68</v>
      </c>
      <c r="N1034" t="str">
        <f t="shared" si="41"/>
        <v/>
      </c>
    </row>
    <row r="1035" spans="9:14" ht="16.2" x14ac:dyDescent="0.4">
      <c r="I1035" s="155" t="s">
        <v>3627</v>
      </c>
      <c r="J1035" s="155" t="s">
        <v>2070</v>
      </c>
      <c r="K1035" s="155" t="s">
        <v>3628</v>
      </c>
      <c r="L1035" s="155">
        <v>3.61</v>
      </c>
      <c r="M1035">
        <f t="shared" si="40"/>
        <v>3.61</v>
      </c>
      <c r="N1035" t="str">
        <f t="shared" si="41"/>
        <v/>
      </c>
    </row>
    <row r="1036" spans="9:14" ht="16.2" x14ac:dyDescent="0.4">
      <c r="I1036" s="155" t="s">
        <v>3629</v>
      </c>
      <c r="J1036" s="155" t="s">
        <v>3630</v>
      </c>
      <c r="K1036" s="155" t="s">
        <v>726</v>
      </c>
      <c r="L1036" s="155">
        <v>3.14</v>
      </c>
      <c r="M1036">
        <f t="shared" si="40"/>
        <v>3.14</v>
      </c>
      <c r="N1036" t="str">
        <f t="shared" si="41"/>
        <v/>
      </c>
    </row>
    <row r="1037" spans="9:14" ht="16.2" x14ac:dyDescent="0.4">
      <c r="I1037" s="155" t="s">
        <v>3631</v>
      </c>
      <c r="J1037" s="155" t="s">
        <v>3632</v>
      </c>
      <c r="K1037" s="155" t="s">
        <v>3633</v>
      </c>
      <c r="L1037" s="155">
        <v>3.39</v>
      </c>
      <c r="M1037">
        <f t="shared" si="40"/>
        <v>3.39</v>
      </c>
      <c r="N1037" t="str">
        <f t="shared" si="41"/>
        <v/>
      </c>
    </row>
    <row r="1038" spans="9:14" ht="16.2" x14ac:dyDescent="0.4">
      <c r="I1038" s="155" t="s">
        <v>3634</v>
      </c>
      <c r="J1038" s="155" t="s">
        <v>3635</v>
      </c>
      <c r="K1038" s="155" t="s">
        <v>3636</v>
      </c>
      <c r="L1038" s="155">
        <v>3.32</v>
      </c>
      <c r="M1038">
        <f t="shared" si="40"/>
        <v>3.32</v>
      </c>
      <c r="N1038" t="str">
        <f t="shared" si="41"/>
        <v/>
      </c>
    </row>
    <row r="1039" spans="9:14" ht="16.2" x14ac:dyDescent="0.4">
      <c r="I1039" s="155" t="s">
        <v>3637</v>
      </c>
      <c r="J1039" s="155" t="s">
        <v>3638</v>
      </c>
      <c r="K1039" s="155" t="s">
        <v>728</v>
      </c>
      <c r="L1039" s="155">
        <v>3.51</v>
      </c>
      <c r="M1039">
        <f t="shared" si="40"/>
        <v>3.51</v>
      </c>
      <c r="N1039" t="str">
        <f t="shared" si="41"/>
        <v/>
      </c>
    </row>
    <row r="1040" spans="9:14" ht="16.2" x14ac:dyDescent="0.4">
      <c r="I1040" s="155" t="s">
        <v>3639</v>
      </c>
      <c r="J1040" s="155" t="s">
        <v>3640</v>
      </c>
      <c r="K1040" s="155" t="s">
        <v>3641</v>
      </c>
      <c r="L1040" s="155">
        <v>2.65</v>
      </c>
      <c r="M1040">
        <f t="shared" si="40"/>
        <v>2.65</v>
      </c>
      <c r="N1040" t="str">
        <f t="shared" si="41"/>
        <v/>
      </c>
    </row>
    <row r="1041" spans="9:14" ht="16.2" x14ac:dyDescent="0.4">
      <c r="I1041" s="155" t="s">
        <v>3642</v>
      </c>
      <c r="J1041" s="155" t="s">
        <v>3643</v>
      </c>
      <c r="K1041" s="155" t="s">
        <v>3644</v>
      </c>
      <c r="L1041" s="155">
        <v>3.57</v>
      </c>
      <c r="M1041">
        <f t="shared" si="40"/>
        <v>3.57</v>
      </c>
      <c r="N1041" t="str">
        <f t="shared" si="41"/>
        <v/>
      </c>
    </row>
    <row r="1042" spans="9:14" ht="16.2" x14ac:dyDescent="0.4">
      <c r="I1042" s="155" t="s">
        <v>3645</v>
      </c>
      <c r="J1042" s="155" t="s">
        <v>3646</v>
      </c>
      <c r="K1042" s="155" t="s">
        <v>3647</v>
      </c>
      <c r="L1042" s="155">
        <v>3.46</v>
      </c>
      <c r="M1042">
        <f t="shared" si="40"/>
        <v>3.46</v>
      </c>
      <c r="N1042" t="str">
        <f t="shared" si="41"/>
        <v/>
      </c>
    </row>
    <row r="1043" spans="9:14" ht="16.2" x14ac:dyDescent="0.4">
      <c r="I1043" s="155" t="s">
        <v>3648</v>
      </c>
      <c r="J1043" s="155" t="s">
        <v>3649</v>
      </c>
      <c r="K1043" s="155" t="s">
        <v>3650</v>
      </c>
      <c r="L1043" s="155">
        <v>4.59</v>
      </c>
      <c r="M1043">
        <f t="shared" si="40"/>
        <v>4.59</v>
      </c>
      <c r="N1043" t="str">
        <f t="shared" si="41"/>
        <v>FRAGILES</v>
      </c>
    </row>
    <row r="1044" spans="9:14" ht="16.2" x14ac:dyDescent="0.4">
      <c r="I1044" s="155" t="s">
        <v>3651</v>
      </c>
      <c r="J1044" s="155" t="s">
        <v>3652</v>
      </c>
      <c r="K1044" s="155" t="s">
        <v>3653</v>
      </c>
      <c r="L1044" s="155">
        <v>2.71</v>
      </c>
      <c r="M1044">
        <f t="shared" si="40"/>
        <v>2.71</v>
      </c>
      <c r="N1044" t="str">
        <f t="shared" si="41"/>
        <v/>
      </c>
    </row>
    <row r="1045" spans="9:14" ht="16.2" x14ac:dyDescent="0.4">
      <c r="I1045" s="155" t="s">
        <v>3654</v>
      </c>
      <c r="J1045" s="155" t="s">
        <v>2213</v>
      </c>
      <c r="K1045" s="155" t="s">
        <v>3655</v>
      </c>
      <c r="L1045" s="155">
        <v>3.05</v>
      </c>
      <c r="M1045">
        <f t="shared" si="40"/>
        <v>3.05</v>
      </c>
      <c r="N1045" t="str">
        <f t="shared" si="41"/>
        <v/>
      </c>
    </row>
    <row r="1046" spans="9:14" ht="16.2" x14ac:dyDescent="0.4">
      <c r="I1046" s="155" t="s">
        <v>3656</v>
      </c>
      <c r="J1046" s="155" t="s">
        <v>3657</v>
      </c>
      <c r="K1046" s="155" t="s">
        <v>3658</v>
      </c>
      <c r="L1046" s="155">
        <v>3.7</v>
      </c>
      <c r="M1046">
        <f t="shared" si="40"/>
        <v>3.7</v>
      </c>
      <c r="N1046" t="str">
        <f t="shared" si="41"/>
        <v/>
      </c>
    </row>
    <row r="1047" spans="9:14" ht="16.2" x14ac:dyDescent="0.4">
      <c r="I1047" s="155" t="s">
        <v>3659</v>
      </c>
      <c r="J1047" s="155" t="s">
        <v>3660</v>
      </c>
      <c r="K1047" s="155" t="s">
        <v>3661</v>
      </c>
      <c r="L1047" s="155">
        <v>3.21</v>
      </c>
      <c r="M1047">
        <f t="shared" si="40"/>
        <v>3.21</v>
      </c>
      <c r="N1047" t="str">
        <f t="shared" si="41"/>
        <v/>
      </c>
    </row>
    <row r="1048" spans="9:14" ht="16.2" x14ac:dyDescent="0.4">
      <c r="I1048" s="155" t="s">
        <v>3662</v>
      </c>
      <c r="J1048" s="155" t="s">
        <v>3663</v>
      </c>
      <c r="K1048" s="155" t="s">
        <v>3664</v>
      </c>
      <c r="L1048" s="155">
        <v>3.06</v>
      </c>
      <c r="M1048">
        <f t="shared" si="40"/>
        <v>3.06</v>
      </c>
      <c r="N1048" t="str">
        <f t="shared" si="41"/>
        <v/>
      </c>
    </row>
    <row r="1049" spans="9:14" ht="16.2" x14ac:dyDescent="0.4">
      <c r="I1049" s="155" t="s">
        <v>3665</v>
      </c>
      <c r="J1049" s="155" t="s">
        <v>3393</v>
      </c>
      <c r="K1049" s="155" t="s">
        <v>3666</v>
      </c>
      <c r="L1049" s="155">
        <v>3.71</v>
      </c>
      <c r="M1049">
        <f t="shared" si="40"/>
        <v>3.71</v>
      </c>
      <c r="N1049" t="str">
        <f t="shared" si="41"/>
        <v/>
      </c>
    </row>
    <row r="1050" spans="9:14" ht="16.2" x14ac:dyDescent="0.4">
      <c r="I1050" s="155" t="s">
        <v>3667</v>
      </c>
      <c r="J1050" s="155" t="s">
        <v>3668</v>
      </c>
      <c r="K1050" s="155" t="s">
        <v>3669</v>
      </c>
      <c r="L1050" s="155">
        <v>3.28</v>
      </c>
      <c r="M1050">
        <f t="shared" si="40"/>
        <v>3.28</v>
      </c>
      <c r="N1050" t="str">
        <f t="shared" si="41"/>
        <v/>
      </c>
    </row>
    <row r="1051" spans="9:14" ht="16.2" x14ac:dyDescent="0.4">
      <c r="I1051" s="155" t="s">
        <v>3670</v>
      </c>
      <c r="J1051" s="155" t="s">
        <v>3671</v>
      </c>
      <c r="K1051" s="155" t="s">
        <v>3672</v>
      </c>
      <c r="L1051" s="155">
        <v>3.19</v>
      </c>
      <c r="M1051">
        <f t="shared" si="40"/>
        <v>3.19</v>
      </c>
      <c r="N1051" t="str">
        <f t="shared" si="41"/>
        <v/>
      </c>
    </row>
    <row r="1052" spans="9:14" ht="16.2" x14ac:dyDescent="0.4">
      <c r="I1052" s="155" t="s">
        <v>3673</v>
      </c>
      <c r="J1052" s="155" t="s">
        <v>1479</v>
      </c>
      <c r="K1052" s="155" t="s">
        <v>3674</v>
      </c>
      <c r="L1052" s="155">
        <v>3.56</v>
      </c>
      <c r="M1052">
        <f t="shared" si="40"/>
        <v>3.56</v>
      </c>
      <c r="N1052" t="str">
        <f t="shared" si="41"/>
        <v/>
      </c>
    </row>
    <row r="1053" spans="9:14" ht="16.2" x14ac:dyDescent="0.4">
      <c r="I1053" s="155" t="s">
        <v>3675</v>
      </c>
      <c r="J1053" s="155" t="s">
        <v>3676</v>
      </c>
      <c r="K1053" s="155" t="s">
        <v>3677</v>
      </c>
      <c r="L1053" s="155">
        <v>3.94</v>
      </c>
      <c r="M1053">
        <f t="shared" si="40"/>
        <v>3.94</v>
      </c>
      <c r="N1053" t="str">
        <f t="shared" si="41"/>
        <v>FRAGILES</v>
      </c>
    </row>
    <row r="1054" spans="9:14" ht="16.2" x14ac:dyDescent="0.4">
      <c r="I1054" s="155" t="s">
        <v>3678</v>
      </c>
      <c r="J1054" s="155" t="s">
        <v>3679</v>
      </c>
      <c r="K1054" s="155" t="s">
        <v>730</v>
      </c>
      <c r="L1054" s="155">
        <v>4.0199999999999996</v>
      </c>
      <c r="M1054">
        <f t="shared" si="40"/>
        <v>4.0199999999999996</v>
      </c>
      <c r="N1054" t="str">
        <f t="shared" si="41"/>
        <v>FRAGILES</v>
      </c>
    </row>
    <row r="1055" spans="9:14" ht="16.2" x14ac:dyDescent="0.4">
      <c r="I1055" s="155" t="s">
        <v>3680</v>
      </c>
      <c r="J1055" s="155" t="s">
        <v>3681</v>
      </c>
      <c r="K1055" s="155" t="s">
        <v>732</v>
      </c>
      <c r="L1055" s="155">
        <v>2.4</v>
      </c>
      <c r="M1055">
        <f t="shared" si="40"/>
        <v>2.4</v>
      </c>
      <c r="N1055" t="str">
        <f t="shared" si="41"/>
        <v/>
      </c>
    </row>
    <row r="1056" spans="9:14" ht="16.2" x14ac:dyDescent="0.4">
      <c r="I1056" s="155" t="s">
        <v>3682</v>
      </c>
      <c r="J1056" s="155" t="s">
        <v>3375</v>
      </c>
      <c r="K1056" s="155" t="s">
        <v>3683</v>
      </c>
      <c r="L1056" s="155">
        <v>3.02</v>
      </c>
      <c r="M1056">
        <f t="shared" si="40"/>
        <v>3.02</v>
      </c>
      <c r="N1056" t="str">
        <f t="shared" si="41"/>
        <v/>
      </c>
    </row>
    <row r="1057" spans="9:14" ht="16.2" x14ac:dyDescent="0.4">
      <c r="I1057" s="155" t="s">
        <v>3684</v>
      </c>
      <c r="J1057" s="155" t="s">
        <v>3685</v>
      </c>
      <c r="K1057" s="155" t="s">
        <v>3686</v>
      </c>
      <c r="L1057" s="155">
        <v>4.1100000000000003</v>
      </c>
      <c r="M1057">
        <f t="shared" si="40"/>
        <v>4.1100000000000003</v>
      </c>
      <c r="N1057" t="str">
        <f t="shared" si="41"/>
        <v>FRAGILES</v>
      </c>
    </row>
    <row r="1058" spans="9:14" ht="16.2" x14ac:dyDescent="0.4">
      <c r="I1058" s="155" t="s">
        <v>3687</v>
      </c>
      <c r="J1058" s="155" t="s">
        <v>3688</v>
      </c>
      <c r="K1058" s="155" t="s">
        <v>3689</v>
      </c>
      <c r="L1058" s="155">
        <v>4.09</v>
      </c>
      <c r="M1058">
        <f t="shared" si="40"/>
        <v>4.09</v>
      </c>
      <c r="N1058" t="str">
        <f t="shared" si="41"/>
        <v>FRAGILES</v>
      </c>
    </row>
    <row r="1059" spans="9:14" ht="16.2" x14ac:dyDescent="0.4">
      <c r="I1059" s="155" t="s">
        <v>3690</v>
      </c>
      <c r="J1059" s="155" t="s">
        <v>3691</v>
      </c>
      <c r="K1059" s="155" t="s">
        <v>3692</v>
      </c>
      <c r="L1059" s="155">
        <v>3.09</v>
      </c>
      <c r="M1059">
        <f t="shared" si="40"/>
        <v>3.09</v>
      </c>
      <c r="N1059" t="str">
        <f t="shared" si="41"/>
        <v/>
      </c>
    </row>
    <row r="1060" spans="9:14" ht="16.2" x14ac:dyDescent="0.4">
      <c r="I1060" s="155" t="s">
        <v>3693</v>
      </c>
      <c r="J1060" s="155" t="s">
        <v>3640</v>
      </c>
      <c r="K1060" s="155" t="s">
        <v>3694</v>
      </c>
      <c r="L1060" s="155">
        <v>3.14</v>
      </c>
      <c r="M1060">
        <f t="shared" si="40"/>
        <v>3.14</v>
      </c>
      <c r="N1060" t="str">
        <f t="shared" si="41"/>
        <v/>
      </c>
    </row>
    <row r="1061" spans="9:14" ht="16.2" x14ac:dyDescent="0.4">
      <c r="I1061" s="155" t="s">
        <v>3695</v>
      </c>
      <c r="J1061" s="155" t="s">
        <v>3696</v>
      </c>
      <c r="K1061" s="155" t="s">
        <v>3697</v>
      </c>
      <c r="L1061" s="155">
        <v>2.79</v>
      </c>
      <c r="M1061">
        <f t="shared" si="40"/>
        <v>2.79</v>
      </c>
      <c r="N1061" t="str">
        <f t="shared" si="41"/>
        <v/>
      </c>
    </row>
    <row r="1062" spans="9:14" ht="16.2" x14ac:dyDescent="0.4">
      <c r="I1062" s="155" t="s">
        <v>3698</v>
      </c>
      <c r="J1062" s="155" t="s">
        <v>3699</v>
      </c>
      <c r="K1062" s="155" t="s">
        <v>3700</v>
      </c>
      <c r="L1062" s="155">
        <v>3.65</v>
      </c>
      <c r="M1062">
        <f t="shared" si="40"/>
        <v>3.65</v>
      </c>
      <c r="N1062" t="str">
        <f t="shared" si="41"/>
        <v/>
      </c>
    </row>
    <row r="1063" spans="9:14" ht="16.2" x14ac:dyDescent="0.4">
      <c r="I1063" s="155" t="s">
        <v>3701</v>
      </c>
      <c r="J1063" s="155" t="s">
        <v>3223</v>
      </c>
      <c r="K1063" s="155" t="s">
        <v>734</v>
      </c>
      <c r="L1063" s="155">
        <v>3.19</v>
      </c>
      <c r="M1063">
        <f t="shared" si="40"/>
        <v>3.19</v>
      </c>
      <c r="N1063" t="str">
        <f t="shared" si="41"/>
        <v/>
      </c>
    </row>
    <row r="1064" spans="9:14" ht="16.2" x14ac:dyDescent="0.4">
      <c r="I1064" s="155" t="s">
        <v>3702</v>
      </c>
      <c r="J1064" s="155" t="s">
        <v>2064</v>
      </c>
      <c r="K1064" s="155" t="s">
        <v>3703</v>
      </c>
      <c r="L1064" s="155">
        <v>3.11</v>
      </c>
      <c r="M1064">
        <f t="shared" si="40"/>
        <v>3.11</v>
      </c>
      <c r="N1064" t="str">
        <f t="shared" si="41"/>
        <v/>
      </c>
    </row>
    <row r="1065" spans="9:14" ht="16.2" x14ac:dyDescent="0.4">
      <c r="I1065" s="155" t="s">
        <v>3704</v>
      </c>
      <c r="J1065" s="155" t="s">
        <v>1367</v>
      </c>
      <c r="K1065" s="155" t="s">
        <v>736</v>
      </c>
      <c r="L1065" s="155">
        <v>3.01</v>
      </c>
      <c r="M1065">
        <f t="shared" si="40"/>
        <v>3.01</v>
      </c>
      <c r="N1065" t="str">
        <f t="shared" si="41"/>
        <v/>
      </c>
    </row>
    <row r="1066" spans="9:14" ht="16.2" x14ac:dyDescent="0.4">
      <c r="I1066" s="155" t="s">
        <v>3705</v>
      </c>
      <c r="J1066" s="155" t="s">
        <v>3706</v>
      </c>
      <c r="K1066" s="155" t="s">
        <v>3707</v>
      </c>
      <c r="L1066" s="155">
        <v>3.72</v>
      </c>
      <c r="M1066">
        <f t="shared" si="40"/>
        <v>3.72</v>
      </c>
      <c r="N1066" t="str">
        <f t="shared" si="41"/>
        <v/>
      </c>
    </row>
    <row r="1067" spans="9:14" ht="16.2" x14ac:dyDescent="0.4">
      <c r="I1067" s="155" t="s">
        <v>3708</v>
      </c>
      <c r="J1067" s="155" t="s">
        <v>3709</v>
      </c>
      <c r="K1067" s="155" t="s">
        <v>738</v>
      </c>
      <c r="L1067" s="155">
        <v>3.12</v>
      </c>
      <c r="M1067">
        <f t="shared" si="40"/>
        <v>3.12</v>
      </c>
      <c r="N1067" t="str">
        <f t="shared" si="41"/>
        <v/>
      </c>
    </row>
    <row r="1068" spans="9:14" ht="16.2" x14ac:dyDescent="0.4">
      <c r="I1068" s="155" t="s">
        <v>3710</v>
      </c>
      <c r="J1068" s="155" t="s">
        <v>3711</v>
      </c>
      <c r="K1068" s="155" t="s">
        <v>3712</v>
      </c>
      <c r="L1068" s="155">
        <v>3.61</v>
      </c>
      <c r="M1068">
        <f t="shared" si="40"/>
        <v>3.61</v>
      </c>
      <c r="N1068" t="str">
        <f t="shared" si="41"/>
        <v/>
      </c>
    </row>
    <row r="1069" spans="9:14" ht="16.2" x14ac:dyDescent="0.4">
      <c r="I1069" s="155" t="s">
        <v>3713</v>
      </c>
      <c r="J1069" s="155" t="s">
        <v>1025</v>
      </c>
      <c r="K1069" s="155" t="s">
        <v>3714</v>
      </c>
      <c r="L1069" s="155">
        <v>3.58</v>
      </c>
      <c r="M1069">
        <f t="shared" si="40"/>
        <v>3.58</v>
      </c>
      <c r="N1069" t="str">
        <f t="shared" si="41"/>
        <v/>
      </c>
    </row>
    <row r="1070" spans="9:14" ht="16.2" x14ac:dyDescent="0.4">
      <c r="I1070" s="155" t="s">
        <v>3715</v>
      </c>
      <c r="J1070" s="155" t="s">
        <v>3716</v>
      </c>
      <c r="K1070" s="155" t="s">
        <v>3717</v>
      </c>
      <c r="L1070" s="155">
        <v>2.48</v>
      </c>
      <c r="M1070">
        <f t="shared" si="40"/>
        <v>2.48</v>
      </c>
      <c r="N1070" t="str">
        <f t="shared" si="41"/>
        <v/>
      </c>
    </row>
    <row r="1071" spans="9:14" ht="16.2" x14ac:dyDescent="0.4">
      <c r="I1071" s="155" t="s">
        <v>3718</v>
      </c>
      <c r="J1071" s="155" t="s">
        <v>3719</v>
      </c>
      <c r="K1071" s="155" t="s">
        <v>3720</v>
      </c>
      <c r="L1071" s="155">
        <v>3.44</v>
      </c>
      <c r="M1071">
        <f t="shared" si="40"/>
        <v>3.44</v>
      </c>
      <c r="N1071" t="str">
        <f t="shared" si="41"/>
        <v/>
      </c>
    </row>
    <row r="1072" spans="9:14" ht="16.2" x14ac:dyDescent="0.4">
      <c r="I1072" s="155" t="s">
        <v>3721</v>
      </c>
      <c r="J1072" s="155" t="s">
        <v>1382</v>
      </c>
      <c r="K1072" s="155" t="s">
        <v>3722</v>
      </c>
      <c r="L1072" s="155">
        <v>3.65</v>
      </c>
      <c r="M1072">
        <f t="shared" si="40"/>
        <v>3.65</v>
      </c>
      <c r="N1072" t="str">
        <f t="shared" si="41"/>
        <v/>
      </c>
    </row>
    <row r="1073" spans="9:14" ht="16.2" x14ac:dyDescent="0.4">
      <c r="I1073" s="155" t="s">
        <v>3723</v>
      </c>
      <c r="J1073" s="155" t="s">
        <v>3724</v>
      </c>
      <c r="K1073" s="155" t="s">
        <v>3725</v>
      </c>
      <c r="L1073" s="155">
        <v>3.22</v>
      </c>
      <c r="M1073">
        <f t="shared" si="40"/>
        <v>3.22</v>
      </c>
      <c r="N1073" t="str">
        <f t="shared" si="41"/>
        <v/>
      </c>
    </row>
    <row r="1074" spans="9:14" ht="16.2" x14ac:dyDescent="0.4">
      <c r="I1074" s="155" t="s">
        <v>3726</v>
      </c>
      <c r="J1074" s="155" t="s">
        <v>1528</v>
      </c>
      <c r="K1074" s="155" t="s">
        <v>3727</v>
      </c>
      <c r="L1074" s="155">
        <v>3.28</v>
      </c>
      <c r="M1074">
        <f t="shared" si="40"/>
        <v>3.28</v>
      </c>
      <c r="N1074" t="str">
        <f t="shared" si="41"/>
        <v/>
      </c>
    </row>
    <row r="1075" spans="9:14" ht="16.2" x14ac:dyDescent="0.4">
      <c r="I1075" s="155" t="s">
        <v>3728</v>
      </c>
      <c r="J1075" s="155" t="s">
        <v>2706</v>
      </c>
      <c r="K1075" s="155" t="s">
        <v>3729</v>
      </c>
      <c r="L1075" s="155">
        <v>2.85</v>
      </c>
      <c r="M1075">
        <f t="shared" si="40"/>
        <v>2.85</v>
      </c>
      <c r="N1075" t="str">
        <f t="shared" si="41"/>
        <v/>
      </c>
    </row>
    <row r="1076" spans="9:14" ht="16.2" x14ac:dyDescent="0.4">
      <c r="I1076" s="155" t="s">
        <v>3730</v>
      </c>
      <c r="J1076" s="155" t="s">
        <v>3731</v>
      </c>
      <c r="K1076" s="155" t="s">
        <v>3732</v>
      </c>
      <c r="L1076" s="155">
        <v>2.46</v>
      </c>
      <c r="M1076">
        <f t="shared" si="40"/>
        <v>2.46</v>
      </c>
      <c r="N1076" t="str">
        <f t="shared" si="41"/>
        <v/>
      </c>
    </row>
    <row r="1077" spans="9:14" ht="16.2" x14ac:dyDescent="0.4">
      <c r="I1077" s="155" t="s">
        <v>3733</v>
      </c>
      <c r="J1077" s="155" t="s">
        <v>3734</v>
      </c>
      <c r="K1077" s="155" t="s">
        <v>3735</v>
      </c>
      <c r="L1077" s="155">
        <v>3.01</v>
      </c>
      <c r="M1077">
        <f t="shared" si="40"/>
        <v>3.01</v>
      </c>
      <c r="N1077" t="str">
        <f t="shared" si="41"/>
        <v/>
      </c>
    </row>
    <row r="1078" spans="9:14" ht="16.2" x14ac:dyDescent="0.4">
      <c r="I1078" s="155" t="s">
        <v>3736</v>
      </c>
      <c r="J1078" s="155" t="s">
        <v>3737</v>
      </c>
      <c r="K1078" s="155" t="s">
        <v>3738</v>
      </c>
      <c r="L1078" s="155">
        <v>3.37</v>
      </c>
      <c r="M1078">
        <f t="shared" si="40"/>
        <v>3.37</v>
      </c>
      <c r="N1078" t="str">
        <f t="shared" si="41"/>
        <v/>
      </c>
    </row>
    <row r="1079" spans="9:14" ht="16.2" x14ac:dyDescent="0.4">
      <c r="I1079" s="155" t="s">
        <v>3739</v>
      </c>
      <c r="J1079" s="155" t="s">
        <v>1925</v>
      </c>
      <c r="K1079" s="155" t="s">
        <v>3740</v>
      </c>
      <c r="L1079" s="155">
        <v>2.75</v>
      </c>
      <c r="M1079">
        <f t="shared" si="40"/>
        <v>2.75</v>
      </c>
      <c r="N1079" t="str">
        <f t="shared" si="41"/>
        <v/>
      </c>
    </row>
    <row r="1080" spans="9:14" ht="16.2" x14ac:dyDescent="0.4">
      <c r="I1080" s="155" t="s">
        <v>3741</v>
      </c>
      <c r="J1080" s="155" t="s">
        <v>1528</v>
      </c>
      <c r="K1080" s="155" t="s">
        <v>3742</v>
      </c>
      <c r="L1080" s="155">
        <v>4.09</v>
      </c>
      <c r="M1080">
        <f t="shared" si="40"/>
        <v>4.09</v>
      </c>
      <c r="N1080" t="str">
        <f t="shared" si="41"/>
        <v>FRAGILES</v>
      </c>
    </row>
    <row r="1081" spans="9:14" ht="16.2" x14ac:dyDescent="0.4">
      <c r="I1081" s="155" t="s">
        <v>3743</v>
      </c>
      <c r="J1081" s="155" t="s">
        <v>3744</v>
      </c>
      <c r="K1081" s="155" t="s">
        <v>3745</v>
      </c>
      <c r="L1081" s="155">
        <v>3.1</v>
      </c>
      <c r="M1081">
        <f t="shared" si="40"/>
        <v>3.1</v>
      </c>
      <c r="N1081" t="str">
        <f t="shared" si="41"/>
        <v/>
      </c>
    </row>
    <row r="1082" spans="9:14" ht="16.2" x14ac:dyDescent="0.4">
      <c r="I1082" s="155" t="s">
        <v>3746</v>
      </c>
      <c r="J1082" s="155" t="s">
        <v>3747</v>
      </c>
      <c r="K1082" s="155" t="s">
        <v>3748</v>
      </c>
      <c r="L1082" s="155">
        <v>3.86</v>
      </c>
      <c r="M1082">
        <f t="shared" si="40"/>
        <v>3.86</v>
      </c>
      <c r="N1082" t="str">
        <f t="shared" si="41"/>
        <v>FRAGILES</v>
      </c>
    </row>
    <row r="1083" spans="9:14" ht="16.2" x14ac:dyDescent="0.4">
      <c r="I1083" s="155" t="s">
        <v>3746</v>
      </c>
      <c r="J1083" s="155" t="s">
        <v>3749</v>
      </c>
      <c r="K1083" s="155" t="s">
        <v>3750</v>
      </c>
      <c r="L1083" s="155">
        <v>3</v>
      </c>
      <c r="M1083">
        <f t="shared" si="40"/>
        <v>3</v>
      </c>
      <c r="N1083" t="str">
        <f t="shared" si="41"/>
        <v/>
      </c>
    </row>
    <row r="1084" spans="9:14" ht="16.2" x14ac:dyDescent="0.4">
      <c r="I1084" s="155" t="s">
        <v>3751</v>
      </c>
      <c r="J1084" s="155" t="s">
        <v>3752</v>
      </c>
      <c r="K1084" s="155" t="s">
        <v>740</v>
      </c>
      <c r="L1084" s="155">
        <v>3.59</v>
      </c>
      <c r="M1084">
        <f t="shared" si="40"/>
        <v>3.59</v>
      </c>
      <c r="N1084" t="str">
        <f t="shared" si="41"/>
        <v/>
      </c>
    </row>
    <row r="1085" spans="9:14" ht="16.2" x14ac:dyDescent="0.4">
      <c r="I1085" s="155" t="s">
        <v>3753</v>
      </c>
      <c r="J1085" s="155" t="s">
        <v>3754</v>
      </c>
      <c r="K1085" s="155" t="s">
        <v>3755</v>
      </c>
      <c r="L1085" s="155">
        <v>2.83</v>
      </c>
      <c r="M1085">
        <f t="shared" si="40"/>
        <v>2.83</v>
      </c>
      <c r="N1085" t="str">
        <f t="shared" si="41"/>
        <v/>
      </c>
    </row>
    <row r="1086" spans="9:14" ht="16.2" x14ac:dyDescent="0.4">
      <c r="I1086" s="155" t="s">
        <v>3756</v>
      </c>
      <c r="J1086" s="155" t="s">
        <v>2110</v>
      </c>
      <c r="K1086" s="155" t="s">
        <v>3757</v>
      </c>
      <c r="L1086" s="155">
        <v>3.62</v>
      </c>
      <c r="M1086">
        <f t="shared" si="40"/>
        <v>3.62</v>
      </c>
      <c r="N1086" t="str">
        <f t="shared" si="41"/>
        <v/>
      </c>
    </row>
    <row r="1087" spans="9:14" ht="16.2" x14ac:dyDescent="0.4">
      <c r="I1087" s="155" t="s">
        <v>3758</v>
      </c>
      <c r="J1087" s="155" t="s">
        <v>2259</v>
      </c>
      <c r="K1087" s="155" t="s">
        <v>3759</v>
      </c>
      <c r="L1087" s="155">
        <v>2.14</v>
      </c>
      <c r="M1087">
        <f t="shared" si="40"/>
        <v>2.14</v>
      </c>
      <c r="N1087" t="str">
        <f t="shared" si="41"/>
        <v/>
      </c>
    </row>
    <row r="1088" spans="9:14" ht="16.2" x14ac:dyDescent="0.4">
      <c r="I1088" s="155" t="s">
        <v>3760</v>
      </c>
      <c r="J1088" s="155" t="s">
        <v>1856</v>
      </c>
      <c r="K1088" s="155" t="s">
        <v>3761</v>
      </c>
      <c r="L1088" s="155">
        <v>3.11</v>
      </c>
      <c r="M1088">
        <f t="shared" si="40"/>
        <v>3.11</v>
      </c>
      <c r="N1088" t="str">
        <f t="shared" si="41"/>
        <v/>
      </c>
    </row>
    <row r="1089" spans="9:14" ht="16.2" x14ac:dyDescent="0.4">
      <c r="I1089" s="155" t="s">
        <v>3762</v>
      </c>
      <c r="J1089" s="155" t="s">
        <v>3763</v>
      </c>
      <c r="K1089" s="155" t="s">
        <v>3764</v>
      </c>
      <c r="L1089" s="155">
        <v>3.85</v>
      </c>
      <c r="M1089">
        <f t="shared" si="40"/>
        <v>3.85</v>
      </c>
      <c r="N1089" t="str">
        <f t="shared" si="41"/>
        <v>FRAGILES</v>
      </c>
    </row>
    <row r="1090" spans="9:14" ht="16.2" x14ac:dyDescent="0.4">
      <c r="I1090" s="155" t="s">
        <v>3765</v>
      </c>
      <c r="J1090" s="155" t="s">
        <v>3766</v>
      </c>
      <c r="K1090" s="155" t="s">
        <v>3767</v>
      </c>
      <c r="L1090" s="155">
        <v>4.16</v>
      </c>
      <c r="M1090">
        <f t="shared" si="40"/>
        <v>4.16</v>
      </c>
      <c r="N1090" t="str">
        <f t="shared" si="41"/>
        <v>FRAGILES</v>
      </c>
    </row>
    <row r="1091" spans="9:14" ht="16.2" x14ac:dyDescent="0.4">
      <c r="I1091" s="155" t="s">
        <v>3768</v>
      </c>
      <c r="J1091" s="155" t="s">
        <v>3507</v>
      </c>
      <c r="K1091" s="155" t="s">
        <v>3769</v>
      </c>
      <c r="L1091" s="155">
        <v>4.58</v>
      </c>
      <c r="M1091">
        <f t="shared" si="40"/>
        <v>4.58</v>
      </c>
      <c r="N1091" t="str">
        <f t="shared" si="41"/>
        <v>FRAGILES</v>
      </c>
    </row>
    <row r="1092" spans="9:14" ht="16.2" x14ac:dyDescent="0.4">
      <c r="I1092" s="155" t="s">
        <v>3770</v>
      </c>
      <c r="J1092" s="155" t="s">
        <v>3771</v>
      </c>
      <c r="K1092" s="155" t="s">
        <v>3772</v>
      </c>
      <c r="L1092" s="155">
        <v>2.44</v>
      </c>
      <c r="M1092">
        <f t="shared" ref="M1092:M1155" si="42">L1092+0</f>
        <v>2.44</v>
      </c>
      <c r="N1092" t="str">
        <f t="shared" ref="N1092:N1155" si="43">IF(M1092&gt;$M$1,"FRAGILES","")</f>
        <v/>
      </c>
    </row>
    <row r="1093" spans="9:14" ht="16.2" x14ac:dyDescent="0.4">
      <c r="I1093" s="155" t="s">
        <v>3773</v>
      </c>
      <c r="J1093" s="155" t="s">
        <v>2536</v>
      </c>
      <c r="K1093" s="155" t="s">
        <v>3774</v>
      </c>
      <c r="L1093" s="155">
        <v>3.03</v>
      </c>
      <c r="M1093">
        <f t="shared" si="42"/>
        <v>3.03</v>
      </c>
      <c r="N1093" t="str">
        <f t="shared" si="43"/>
        <v/>
      </c>
    </row>
    <row r="1094" spans="9:14" ht="16.2" x14ac:dyDescent="0.4">
      <c r="I1094" s="155" t="s">
        <v>3775</v>
      </c>
      <c r="J1094" s="155" t="s">
        <v>3709</v>
      </c>
      <c r="K1094" s="155" t="s">
        <v>3776</v>
      </c>
      <c r="L1094" s="155">
        <v>2.77</v>
      </c>
      <c r="M1094">
        <f t="shared" si="42"/>
        <v>2.77</v>
      </c>
      <c r="N1094" t="str">
        <f t="shared" si="43"/>
        <v/>
      </c>
    </row>
    <row r="1095" spans="9:14" ht="16.2" x14ac:dyDescent="0.4">
      <c r="I1095" s="155" t="s">
        <v>3777</v>
      </c>
      <c r="J1095" s="155" t="s">
        <v>3778</v>
      </c>
      <c r="K1095" s="155" t="s">
        <v>742</v>
      </c>
      <c r="L1095" s="155">
        <v>2.82</v>
      </c>
      <c r="M1095">
        <f t="shared" si="42"/>
        <v>2.82</v>
      </c>
      <c r="N1095" t="str">
        <f t="shared" si="43"/>
        <v/>
      </c>
    </row>
    <row r="1096" spans="9:14" ht="16.2" x14ac:dyDescent="0.4">
      <c r="I1096" s="155" t="s">
        <v>3779</v>
      </c>
      <c r="J1096" s="155" t="s">
        <v>3780</v>
      </c>
      <c r="K1096" s="155" t="s">
        <v>3781</v>
      </c>
      <c r="L1096" s="155">
        <v>3.45</v>
      </c>
      <c r="M1096">
        <f t="shared" si="42"/>
        <v>3.45</v>
      </c>
      <c r="N1096" t="str">
        <f t="shared" si="43"/>
        <v/>
      </c>
    </row>
    <row r="1097" spans="9:14" ht="16.2" x14ac:dyDescent="0.4">
      <c r="I1097" s="155" t="s">
        <v>3782</v>
      </c>
      <c r="J1097" s="155" t="s">
        <v>3783</v>
      </c>
      <c r="K1097" s="155" t="s">
        <v>3784</v>
      </c>
      <c r="L1097" s="155">
        <v>3.32</v>
      </c>
      <c r="M1097">
        <f t="shared" si="42"/>
        <v>3.32</v>
      </c>
      <c r="N1097" t="str">
        <f t="shared" si="43"/>
        <v/>
      </c>
    </row>
    <row r="1098" spans="9:14" ht="16.2" x14ac:dyDescent="0.4">
      <c r="I1098" s="155" t="s">
        <v>3785</v>
      </c>
      <c r="J1098" s="155" t="s">
        <v>3215</v>
      </c>
      <c r="K1098" s="155" t="s">
        <v>744</v>
      </c>
      <c r="L1098" s="155">
        <v>4.25</v>
      </c>
      <c r="M1098">
        <f t="shared" si="42"/>
        <v>4.25</v>
      </c>
      <c r="N1098" t="str">
        <f t="shared" si="43"/>
        <v>FRAGILES</v>
      </c>
    </row>
    <row r="1099" spans="9:14" ht="16.2" x14ac:dyDescent="0.4">
      <c r="I1099" s="155" t="s">
        <v>3786</v>
      </c>
      <c r="J1099" s="155" t="s">
        <v>3787</v>
      </c>
      <c r="K1099" s="155" t="s">
        <v>3788</v>
      </c>
      <c r="L1099" s="155">
        <v>2.42</v>
      </c>
      <c r="M1099">
        <f t="shared" si="42"/>
        <v>2.42</v>
      </c>
      <c r="N1099" t="str">
        <f t="shared" si="43"/>
        <v/>
      </c>
    </row>
    <row r="1100" spans="9:14" ht="16.2" x14ac:dyDescent="0.4">
      <c r="I1100" s="155" t="s">
        <v>3789</v>
      </c>
      <c r="J1100" s="155" t="s">
        <v>926</v>
      </c>
      <c r="K1100" s="155" t="s">
        <v>3790</v>
      </c>
      <c r="L1100" s="155">
        <v>2.4</v>
      </c>
      <c r="M1100">
        <f t="shared" si="42"/>
        <v>2.4</v>
      </c>
      <c r="N1100" t="str">
        <f t="shared" si="43"/>
        <v/>
      </c>
    </row>
    <row r="1101" spans="9:14" ht="16.2" x14ac:dyDescent="0.4">
      <c r="I1101" s="155" t="s">
        <v>3791</v>
      </c>
      <c r="J1101" s="155" t="s">
        <v>3792</v>
      </c>
      <c r="K1101" s="155" t="s">
        <v>746</v>
      </c>
      <c r="L1101" s="155">
        <v>3.2</v>
      </c>
      <c r="M1101">
        <f t="shared" si="42"/>
        <v>3.2</v>
      </c>
      <c r="N1101" t="str">
        <f t="shared" si="43"/>
        <v/>
      </c>
    </row>
    <row r="1102" spans="9:14" ht="16.2" x14ac:dyDescent="0.4">
      <c r="I1102" s="155" t="s">
        <v>3793</v>
      </c>
      <c r="J1102" s="155" t="s">
        <v>3794</v>
      </c>
      <c r="K1102" s="155" t="s">
        <v>3795</v>
      </c>
      <c r="L1102" s="155">
        <v>3.54</v>
      </c>
      <c r="M1102">
        <f t="shared" si="42"/>
        <v>3.54</v>
      </c>
      <c r="N1102" t="str">
        <f t="shared" si="43"/>
        <v/>
      </c>
    </row>
    <row r="1103" spans="9:14" ht="16.2" x14ac:dyDescent="0.4">
      <c r="I1103" s="155" t="s">
        <v>3796</v>
      </c>
      <c r="J1103" s="155" t="s">
        <v>3797</v>
      </c>
      <c r="K1103" s="155" t="s">
        <v>3798</v>
      </c>
      <c r="L1103" s="155">
        <v>4.18</v>
      </c>
      <c r="M1103">
        <f t="shared" si="42"/>
        <v>4.18</v>
      </c>
      <c r="N1103" t="str">
        <f t="shared" si="43"/>
        <v>FRAGILES</v>
      </c>
    </row>
    <row r="1104" spans="9:14" ht="16.2" x14ac:dyDescent="0.4">
      <c r="I1104" s="155" t="s">
        <v>3799</v>
      </c>
      <c r="J1104" s="155" t="s">
        <v>3800</v>
      </c>
      <c r="K1104" s="155" t="s">
        <v>3801</v>
      </c>
      <c r="L1104" s="155">
        <v>2.81</v>
      </c>
      <c r="M1104">
        <f t="shared" si="42"/>
        <v>2.81</v>
      </c>
      <c r="N1104" t="str">
        <f t="shared" si="43"/>
        <v/>
      </c>
    </row>
    <row r="1105" spans="9:14" ht="16.2" x14ac:dyDescent="0.4">
      <c r="I1105" s="155" t="s">
        <v>3802</v>
      </c>
      <c r="J1105" s="155" t="s">
        <v>3803</v>
      </c>
      <c r="K1105" s="155" t="s">
        <v>794</v>
      </c>
      <c r="L1105" s="155">
        <v>3.94</v>
      </c>
      <c r="M1105">
        <f t="shared" si="42"/>
        <v>3.94</v>
      </c>
      <c r="N1105" t="str">
        <f t="shared" si="43"/>
        <v>FRAGILES</v>
      </c>
    </row>
    <row r="1106" spans="9:14" ht="16.2" x14ac:dyDescent="0.4">
      <c r="I1106" s="155" t="s">
        <v>3804</v>
      </c>
      <c r="J1106" s="155" t="s">
        <v>3565</v>
      </c>
      <c r="K1106" s="155" t="s">
        <v>3805</v>
      </c>
      <c r="L1106" s="155">
        <v>3.74</v>
      </c>
      <c r="M1106">
        <f t="shared" si="42"/>
        <v>3.74</v>
      </c>
      <c r="N1106" t="str">
        <f t="shared" si="43"/>
        <v/>
      </c>
    </row>
    <row r="1107" spans="9:14" ht="16.2" x14ac:dyDescent="0.4">
      <c r="I1107" s="155" t="s">
        <v>3806</v>
      </c>
      <c r="J1107" s="155" t="s">
        <v>3807</v>
      </c>
      <c r="K1107" s="155" t="s">
        <v>690</v>
      </c>
      <c r="L1107" s="155">
        <v>3.21</v>
      </c>
      <c r="M1107">
        <f t="shared" si="42"/>
        <v>3.21</v>
      </c>
      <c r="N1107" t="str">
        <f t="shared" si="43"/>
        <v/>
      </c>
    </row>
    <row r="1108" spans="9:14" ht="16.2" x14ac:dyDescent="0.4">
      <c r="I1108" s="155" t="s">
        <v>3808</v>
      </c>
      <c r="J1108" s="155" t="s">
        <v>3809</v>
      </c>
      <c r="K1108" s="155" t="s">
        <v>3810</v>
      </c>
      <c r="L1108" s="155">
        <v>2.81</v>
      </c>
      <c r="M1108">
        <f t="shared" si="42"/>
        <v>2.81</v>
      </c>
      <c r="N1108" t="str">
        <f t="shared" si="43"/>
        <v/>
      </c>
    </row>
    <row r="1109" spans="9:14" ht="16.2" x14ac:dyDescent="0.4">
      <c r="I1109" s="155" t="s">
        <v>3811</v>
      </c>
      <c r="J1109" s="155" t="s">
        <v>3812</v>
      </c>
      <c r="K1109" s="155" t="s">
        <v>710</v>
      </c>
      <c r="L1109" s="155">
        <v>2.85</v>
      </c>
      <c r="M1109">
        <f t="shared" si="42"/>
        <v>2.85</v>
      </c>
      <c r="N1109" t="str">
        <f t="shared" si="43"/>
        <v/>
      </c>
    </row>
    <row r="1110" spans="9:14" ht="16.2" x14ac:dyDescent="0.4">
      <c r="I1110" s="155" t="s">
        <v>3813</v>
      </c>
      <c r="J1110" s="155" t="s">
        <v>3814</v>
      </c>
      <c r="K1110" s="155" t="s">
        <v>3815</v>
      </c>
      <c r="L1110" s="155">
        <v>3.24</v>
      </c>
      <c r="M1110">
        <f t="shared" si="42"/>
        <v>3.24</v>
      </c>
      <c r="N1110" t="str">
        <f t="shared" si="43"/>
        <v/>
      </c>
    </row>
    <row r="1111" spans="9:14" ht="16.2" x14ac:dyDescent="0.4">
      <c r="I1111" s="155" t="s">
        <v>3816</v>
      </c>
      <c r="J1111" s="155" t="s">
        <v>2586</v>
      </c>
      <c r="K1111" s="155" t="s">
        <v>3817</v>
      </c>
      <c r="L1111" s="155">
        <v>2.3199999999999998</v>
      </c>
      <c r="M1111">
        <f t="shared" si="42"/>
        <v>2.3199999999999998</v>
      </c>
      <c r="N1111" t="str">
        <f t="shared" si="43"/>
        <v/>
      </c>
    </row>
    <row r="1112" spans="9:14" ht="16.2" x14ac:dyDescent="0.4">
      <c r="I1112" s="155" t="s">
        <v>3818</v>
      </c>
      <c r="J1112" s="155" t="s">
        <v>3819</v>
      </c>
      <c r="K1112" s="155" t="s">
        <v>3820</v>
      </c>
      <c r="L1112" s="155">
        <v>3.3</v>
      </c>
      <c r="M1112">
        <f t="shared" si="42"/>
        <v>3.3</v>
      </c>
      <c r="N1112" t="str">
        <f t="shared" si="43"/>
        <v/>
      </c>
    </row>
    <row r="1113" spans="9:14" ht="16.2" x14ac:dyDescent="0.4">
      <c r="I1113" s="155" t="s">
        <v>3821</v>
      </c>
      <c r="J1113" s="155" t="s">
        <v>3822</v>
      </c>
      <c r="K1113" s="155" t="s">
        <v>3823</v>
      </c>
      <c r="L1113" s="155">
        <v>3.23</v>
      </c>
      <c r="M1113">
        <f t="shared" si="42"/>
        <v>3.23</v>
      </c>
      <c r="N1113" t="str">
        <f t="shared" si="43"/>
        <v/>
      </c>
    </row>
    <row r="1114" spans="9:14" ht="16.2" x14ac:dyDescent="0.4">
      <c r="I1114" s="155" t="s">
        <v>3824</v>
      </c>
      <c r="J1114" s="155" t="s">
        <v>3825</v>
      </c>
      <c r="K1114" s="155" t="s">
        <v>748</v>
      </c>
      <c r="L1114" s="155">
        <v>2.87</v>
      </c>
      <c r="M1114">
        <f t="shared" si="42"/>
        <v>2.87</v>
      </c>
      <c r="N1114" t="str">
        <f t="shared" si="43"/>
        <v/>
      </c>
    </row>
    <row r="1115" spans="9:14" ht="16.2" x14ac:dyDescent="0.4">
      <c r="I1115" s="155" t="s">
        <v>3826</v>
      </c>
      <c r="J1115" s="155" t="s">
        <v>3827</v>
      </c>
      <c r="K1115" s="155" t="s">
        <v>3828</v>
      </c>
      <c r="L1115" s="155">
        <v>2.81</v>
      </c>
      <c r="M1115">
        <f t="shared" si="42"/>
        <v>2.81</v>
      </c>
      <c r="N1115" t="str">
        <f t="shared" si="43"/>
        <v/>
      </c>
    </row>
    <row r="1116" spans="9:14" ht="16.2" x14ac:dyDescent="0.4">
      <c r="I1116" s="155" t="s">
        <v>3829</v>
      </c>
      <c r="J1116" s="155" t="s">
        <v>3830</v>
      </c>
      <c r="K1116" s="155" t="s">
        <v>750</v>
      </c>
      <c r="L1116" s="155">
        <v>3.02</v>
      </c>
      <c r="M1116">
        <f t="shared" si="42"/>
        <v>3.02</v>
      </c>
      <c r="N1116" t="str">
        <f t="shared" si="43"/>
        <v/>
      </c>
    </row>
    <row r="1117" spans="9:14" ht="16.2" x14ac:dyDescent="0.4">
      <c r="I1117" s="155" t="s">
        <v>3831</v>
      </c>
      <c r="J1117" s="155" t="s">
        <v>3832</v>
      </c>
      <c r="K1117" s="155" t="s">
        <v>3833</v>
      </c>
      <c r="L1117" s="155">
        <v>3.75</v>
      </c>
      <c r="M1117">
        <f t="shared" si="42"/>
        <v>3.75</v>
      </c>
      <c r="N1117" t="str">
        <f t="shared" si="43"/>
        <v/>
      </c>
    </row>
    <row r="1118" spans="9:14" ht="16.2" x14ac:dyDescent="0.4">
      <c r="I1118" s="155" t="s">
        <v>3834</v>
      </c>
      <c r="J1118" s="155" t="s">
        <v>3835</v>
      </c>
      <c r="K1118" s="155" t="s">
        <v>3836</v>
      </c>
      <c r="L1118" s="155">
        <v>4.1100000000000003</v>
      </c>
      <c r="M1118">
        <f t="shared" si="42"/>
        <v>4.1100000000000003</v>
      </c>
      <c r="N1118" t="str">
        <f t="shared" si="43"/>
        <v>FRAGILES</v>
      </c>
    </row>
    <row r="1119" spans="9:14" ht="16.2" x14ac:dyDescent="0.4">
      <c r="I1119" s="155" t="s">
        <v>3837</v>
      </c>
      <c r="J1119" s="155" t="s">
        <v>3838</v>
      </c>
      <c r="K1119" s="155" t="s">
        <v>752</v>
      </c>
      <c r="L1119" s="155">
        <v>4.7</v>
      </c>
      <c r="M1119">
        <f t="shared" si="42"/>
        <v>4.7</v>
      </c>
      <c r="N1119" t="str">
        <f t="shared" si="43"/>
        <v>FRAGILES</v>
      </c>
    </row>
    <row r="1120" spans="9:14" ht="16.2" x14ac:dyDescent="0.4">
      <c r="I1120" s="155" t="s">
        <v>3839</v>
      </c>
      <c r="J1120" s="155" t="s">
        <v>3840</v>
      </c>
      <c r="K1120" s="155" t="s">
        <v>754</v>
      </c>
      <c r="L1120" s="155">
        <v>2.75</v>
      </c>
      <c r="M1120">
        <f t="shared" si="42"/>
        <v>2.75</v>
      </c>
      <c r="N1120" t="str">
        <f t="shared" si="43"/>
        <v/>
      </c>
    </row>
    <row r="1121" spans="9:14" ht="16.2" x14ac:dyDescent="0.4">
      <c r="I1121" s="155" t="s">
        <v>3841</v>
      </c>
      <c r="J1121" s="155" t="s">
        <v>3842</v>
      </c>
      <c r="K1121" s="155" t="s">
        <v>3843</v>
      </c>
      <c r="L1121" s="155">
        <v>3.73</v>
      </c>
      <c r="M1121">
        <f t="shared" si="42"/>
        <v>3.73</v>
      </c>
      <c r="N1121" t="str">
        <f t="shared" si="43"/>
        <v/>
      </c>
    </row>
    <row r="1122" spans="9:14" ht="16.2" x14ac:dyDescent="0.4">
      <c r="I1122" s="155" t="s">
        <v>3844</v>
      </c>
      <c r="J1122" s="155" t="s">
        <v>3845</v>
      </c>
      <c r="K1122" s="155" t="s">
        <v>3846</v>
      </c>
      <c r="L1122" s="155">
        <v>4.33</v>
      </c>
      <c r="M1122">
        <f t="shared" si="42"/>
        <v>4.33</v>
      </c>
      <c r="N1122" t="str">
        <f t="shared" si="43"/>
        <v>FRAGILES</v>
      </c>
    </row>
    <row r="1123" spans="9:14" ht="16.2" x14ac:dyDescent="0.4">
      <c r="I1123" s="155" t="s">
        <v>3847</v>
      </c>
      <c r="J1123" s="155" t="s">
        <v>3848</v>
      </c>
      <c r="K1123" s="155" t="s">
        <v>756</v>
      </c>
      <c r="L1123" s="155">
        <v>3.6</v>
      </c>
      <c r="M1123">
        <f t="shared" si="42"/>
        <v>3.6</v>
      </c>
      <c r="N1123" t="str">
        <f t="shared" si="43"/>
        <v/>
      </c>
    </row>
    <row r="1124" spans="9:14" ht="16.2" x14ac:dyDescent="0.4">
      <c r="I1124" s="155" t="s">
        <v>3849</v>
      </c>
      <c r="J1124" s="155" t="s">
        <v>3850</v>
      </c>
      <c r="K1124" s="155" t="s">
        <v>3851</v>
      </c>
      <c r="L1124" s="155">
        <v>2.65</v>
      </c>
      <c r="M1124">
        <f t="shared" si="42"/>
        <v>2.65</v>
      </c>
      <c r="N1124" t="str">
        <f t="shared" si="43"/>
        <v/>
      </c>
    </row>
    <row r="1125" spans="9:14" ht="16.2" x14ac:dyDescent="0.4">
      <c r="I1125" s="155" t="s">
        <v>3852</v>
      </c>
      <c r="J1125" s="155" t="s">
        <v>3853</v>
      </c>
      <c r="K1125" s="155" t="s">
        <v>3854</v>
      </c>
      <c r="L1125" s="155">
        <v>3.85</v>
      </c>
      <c r="M1125">
        <f t="shared" si="42"/>
        <v>3.85</v>
      </c>
      <c r="N1125" t="str">
        <f t="shared" si="43"/>
        <v>FRAGILES</v>
      </c>
    </row>
    <row r="1126" spans="9:14" ht="16.2" x14ac:dyDescent="0.4">
      <c r="I1126" s="155" t="s">
        <v>3855</v>
      </c>
      <c r="J1126" s="155" t="s">
        <v>2984</v>
      </c>
      <c r="K1126" s="155" t="s">
        <v>3856</v>
      </c>
      <c r="L1126" s="155">
        <v>3.49</v>
      </c>
      <c r="M1126">
        <f t="shared" si="42"/>
        <v>3.49</v>
      </c>
      <c r="N1126" t="str">
        <f t="shared" si="43"/>
        <v/>
      </c>
    </row>
    <row r="1127" spans="9:14" ht="16.2" x14ac:dyDescent="0.4">
      <c r="I1127" s="155" t="s">
        <v>3857</v>
      </c>
      <c r="J1127" s="155" t="s">
        <v>1552</v>
      </c>
      <c r="K1127" s="155" t="s">
        <v>758</v>
      </c>
      <c r="L1127" s="155">
        <v>3.7</v>
      </c>
      <c r="M1127">
        <f t="shared" si="42"/>
        <v>3.7</v>
      </c>
      <c r="N1127" t="str">
        <f t="shared" si="43"/>
        <v/>
      </c>
    </row>
    <row r="1128" spans="9:14" ht="16.2" x14ac:dyDescent="0.4">
      <c r="I1128" s="155" t="s">
        <v>3858</v>
      </c>
      <c r="J1128" s="155" t="s">
        <v>3859</v>
      </c>
      <c r="K1128" s="155" t="s">
        <v>3860</v>
      </c>
      <c r="L1128" s="155">
        <v>3.32</v>
      </c>
      <c r="M1128">
        <f t="shared" si="42"/>
        <v>3.32</v>
      </c>
      <c r="N1128" t="str">
        <f t="shared" si="43"/>
        <v/>
      </c>
    </row>
    <row r="1129" spans="9:14" ht="16.2" x14ac:dyDescent="0.4">
      <c r="I1129" s="155" t="s">
        <v>3861</v>
      </c>
      <c r="J1129" s="155" t="s">
        <v>3862</v>
      </c>
      <c r="K1129" s="155" t="s">
        <v>3863</v>
      </c>
      <c r="L1129" s="155">
        <v>3.45</v>
      </c>
      <c r="M1129">
        <f t="shared" si="42"/>
        <v>3.45</v>
      </c>
      <c r="N1129" t="str">
        <f t="shared" si="43"/>
        <v/>
      </c>
    </row>
    <row r="1130" spans="9:14" ht="16.2" x14ac:dyDescent="0.4">
      <c r="I1130" s="155" t="s">
        <v>3864</v>
      </c>
      <c r="J1130" s="155" t="s">
        <v>3865</v>
      </c>
      <c r="K1130" s="155" t="s">
        <v>3866</v>
      </c>
      <c r="L1130" s="155">
        <v>3.87</v>
      </c>
      <c r="M1130">
        <f t="shared" si="42"/>
        <v>3.87</v>
      </c>
      <c r="N1130" t="str">
        <f t="shared" si="43"/>
        <v>FRAGILES</v>
      </c>
    </row>
    <row r="1131" spans="9:14" ht="16.2" x14ac:dyDescent="0.4">
      <c r="I1131" s="155" t="s">
        <v>3867</v>
      </c>
      <c r="J1131" s="155" t="s">
        <v>3868</v>
      </c>
      <c r="K1131" s="155" t="s">
        <v>3869</v>
      </c>
      <c r="L1131" s="155">
        <v>3.98</v>
      </c>
      <c r="M1131">
        <f t="shared" si="42"/>
        <v>3.98</v>
      </c>
      <c r="N1131" t="str">
        <f t="shared" si="43"/>
        <v>FRAGILES</v>
      </c>
    </row>
    <row r="1132" spans="9:14" ht="16.2" x14ac:dyDescent="0.4">
      <c r="I1132" s="155" t="s">
        <v>3870</v>
      </c>
      <c r="J1132" s="155" t="s">
        <v>2345</v>
      </c>
      <c r="K1132" s="155" t="s">
        <v>3871</v>
      </c>
      <c r="L1132" s="155">
        <v>3.15</v>
      </c>
      <c r="M1132">
        <f t="shared" si="42"/>
        <v>3.15</v>
      </c>
      <c r="N1132" t="str">
        <f t="shared" si="43"/>
        <v/>
      </c>
    </row>
    <row r="1133" spans="9:14" ht="16.2" x14ac:dyDescent="0.4">
      <c r="I1133" s="155" t="s">
        <v>3872</v>
      </c>
      <c r="J1133" s="155" t="s">
        <v>3873</v>
      </c>
      <c r="K1133" s="155" t="s">
        <v>762</v>
      </c>
      <c r="L1133" s="155">
        <v>2.84</v>
      </c>
      <c r="M1133">
        <f t="shared" si="42"/>
        <v>2.84</v>
      </c>
      <c r="N1133" t="str">
        <f t="shared" si="43"/>
        <v/>
      </c>
    </row>
    <row r="1134" spans="9:14" ht="16.2" x14ac:dyDescent="0.4">
      <c r="I1134" s="155" t="s">
        <v>3874</v>
      </c>
      <c r="J1134" s="155" t="s">
        <v>3875</v>
      </c>
      <c r="K1134" s="155" t="s">
        <v>764</v>
      </c>
      <c r="L1134" s="155">
        <v>2.64</v>
      </c>
      <c r="M1134">
        <f t="shared" si="42"/>
        <v>2.64</v>
      </c>
      <c r="N1134" t="str">
        <f t="shared" si="43"/>
        <v/>
      </c>
    </row>
    <row r="1135" spans="9:14" ht="16.2" x14ac:dyDescent="0.4">
      <c r="I1135" s="155" t="s">
        <v>3876</v>
      </c>
      <c r="J1135" s="155" t="s">
        <v>3877</v>
      </c>
      <c r="K1135" s="155" t="s">
        <v>3878</v>
      </c>
      <c r="L1135" s="155">
        <v>2.67</v>
      </c>
      <c r="M1135">
        <f t="shared" si="42"/>
        <v>2.67</v>
      </c>
      <c r="N1135" t="str">
        <f t="shared" si="43"/>
        <v/>
      </c>
    </row>
    <row r="1136" spans="9:14" ht="16.2" x14ac:dyDescent="0.4">
      <c r="I1136" s="155" t="s">
        <v>3879</v>
      </c>
      <c r="J1136" s="155" t="s">
        <v>3880</v>
      </c>
      <c r="K1136" s="155" t="s">
        <v>3881</v>
      </c>
      <c r="L1136" s="155">
        <v>2.81</v>
      </c>
      <c r="M1136">
        <f t="shared" si="42"/>
        <v>2.81</v>
      </c>
      <c r="N1136" t="str">
        <f t="shared" si="43"/>
        <v/>
      </c>
    </row>
    <row r="1137" spans="9:14" ht="16.2" x14ac:dyDescent="0.4">
      <c r="I1137" s="155" t="s">
        <v>3882</v>
      </c>
      <c r="J1137" s="155" t="s">
        <v>3883</v>
      </c>
      <c r="K1137" s="155" t="s">
        <v>3884</v>
      </c>
      <c r="L1137" s="155">
        <v>2.33</v>
      </c>
      <c r="M1137">
        <f t="shared" si="42"/>
        <v>2.33</v>
      </c>
      <c r="N1137" t="str">
        <f t="shared" si="43"/>
        <v/>
      </c>
    </row>
    <row r="1138" spans="9:14" ht="16.2" x14ac:dyDescent="0.4">
      <c r="I1138" s="155" t="s">
        <v>3885</v>
      </c>
      <c r="J1138" s="155" t="s">
        <v>3886</v>
      </c>
      <c r="K1138" s="155" t="s">
        <v>3887</v>
      </c>
      <c r="L1138" s="155">
        <v>3.4</v>
      </c>
      <c r="M1138">
        <f t="shared" si="42"/>
        <v>3.4</v>
      </c>
      <c r="N1138" t="str">
        <f t="shared" si="43"/>
        <v/>
      </c>
    </row>
    <row r="1139" spans="9:14" ht="16.2" x14ac:dyDescent="0.4">
      <c r="I1139" s="155" t="s">
        <v>3888</v>
      </c>
      <c r="J1139" s="155" t="s">
        <v>3889</v>
      </c>
      <c r="K1139" s="155" t="s">
        <v>766</v>
      </c>
      <c r="L1139" s="155">
        <v>3.07</v>
      </c>
      <c r="M1139">
        <f t="shared" si="42"/>
        <v>3.07</v>
      </c>
      <c r="N1139" t="str">
        <f t="shared" si="43"/>
        <v/>
      </c>
    </row>
    <row r="1140" spans="9:14" ht="16.2" x14ac:dyDescent="0.4">
      <c r="I1140" s="155" t="s">
        <v>3890</v>
      </c>
      <c r="J1140" s="155" t="s">
        <v>3891</v>
      </c>
      <c r="K1140" s="155" t="s">
        <v>3892</v>
      </c>
      <c r="L1140" s="155">
        <v>3.98</v>
      </c>
      <c r="M1140">
        <f t="shared" si="42"/>
        <v>3.98</v>
      </c>
      <c r="N1140" t="str">
        <f t="shared" si="43"/>
        <v>FRAGILES</v>
      </c>
    </row>
    <row r="1141" spans="9:14" ht="16.2" x14ac:dyDescent="0.4">
      <c r="I1141" s="155" t="s">
        <v>3893</v>
      </c>
      <c r="J1141" s="155" t="s">
        <v>3894</v>
      </c>
      <c r="K1141" s="155" t="s">
        <v>3895</v>
      </c>
      <c r="L1141" s="155">
        <v>3.28</v>
      </c>
      <c r="M1141">
        <f t="shared" si="42"/>
        <v>3.28</v>
      </c>
      <c r="N1141" t="str">
        <f t="shared" si="43"/>
        <v/>
      </c>
    </row>
    <row r="1142" spans="9:14" ht="16.2" x14ac:dyDescent="0.4">
      <c r="I1142" s="155" t="s">
        <v>3896</v>
      </c>
      <c r="J1142" s="155" t="s">
        <v>3897</v>
      </c>
      <c r="K1142" s="155" t="s">
        <v>768</v>
      </c>
      <c r="L1142" s="155">
        <v>2.91</v>
      </c>
      <c r="M1142">
        <f t="shared" si="42"/>
        <v>2.91</v>
      </c>
      <c r="N1142" t="str">
        <f t="shared" si="43"/>
        <v/>
      </c>
    </row>
    <row r="1143" spans="9:14" ht="16.2" x14ac:dyDescent="0.4">
      <c r="I1143" s="155" t="s">
        <v>3898</v>
      </c>
      <c r="J1143" s="155" t="s">
        <v>3899</v>
      </c>
      <c r="K1143" s="155" t="s">
        <v>770</v>
      </c>
      <c r="L1143" s="155">
        <v>2.67</v>
      </c>
      <c r="M1143">
        <f t="shared" si="42"/>
        <v>2.67</v>
      </c>
      <c r="N1143" t="str">
        <f t="shared" si="43"/>
        <v/>
      </c>
    </row>
    <row r="1144" spans="9:14" ht="16.2" x14ac:dyDescent="0.4">
      <c r="I1144" s="155" t="s">
        <v>3900</v>
      </c>
      <c r="J1144" s="155" t="s">
        <v>3901</v>
      </c>
      <c r="K1144" s="155" t="s">
        <v>3902</v>
      </c>
      <c r="L1144" s="155">
        <v>2.34</v>
      </c>
      <c r="M1144">
        <f t="shared" si="42"/>
        <v>2.34</v>
      </c>
      <c r="N1144" t="str">
        <f t="shared" si="43"/>
        <v/>
      </c>
    </row>
    <row r="1145" spans="9:14" ht="16.2" x14ac:dyDescent="0.4">
      <c r="I1145" s="155" t="s">
        <v>3903</v>
      </c>
      <c r="J1145" s="155" t="s">
        <v>2787</v>
      </c>
      <c r="K1145" s="155" t="s">
        <v>3904</v>
      </c>
      <c r="L1145" s="155">
        <v>3.81</v>
      </c>
      <c r="M1145">
        <f t="shared" si="42"/>
        <v>3.81</v>
      </c>
      <c r="N1145" t="str">
        <f t="shared" si="43"/>
        <v>FRAGILES</v>
      </c>
    </row>
    <row r="1146" spans="9:14" ht="16.2" x14ac:dyDescent="0.4">
      <c r="I1146" s="155" t="s">
        <v>3905</v>
      </c>
      <c r="J1146" s="155" t="s">
        <v>3906</v>
      </c>
      <c r="K1146" s="155" t="s">
        <v>3907</v>
      </c>
      <c r="L1146" s="155">
        <v>3.61</v>
      </c>
      <c r="M1146">
        <f t="shared" si="42"/>
        <v>3.61</v>
      </c>
      <c r="N1146" t="str">
        <f t="shared" si="43"/>
        <v/>
      </c>
    </row>
    <row r="1147" spans="9:14" ht="16.2" x14ac:dyDescent="0.4">
      <c r="I1147" s="155" t="s">
        <v>3908</v>
      </c>
      <c r="J1147" s="155" t="s">
        <v>3223</v>
      </c>
      <c r="K1147" s="155" t="s">
        <v>3909</v>
      </c>
      <c r="L1147" s="155">
        <v>2.81</v>
      </c>
      <c r="M1147">
        <f t="shared" si="42"/>
        <v>2.81</v>
      </c>
      <c r="N1147" t="str">
        <f t="shared" si="43"/>
        <v/>
      </c>
    </row>
    <row r="1148" spans="9:14" ht="16.2" x14ac:dyDescent="0.4">
      <c r="I1148" s="155" t="s">
        <v>3910</v>
      </c>
      <c r="J1148" s="155" t="s">
        <v>3911</v>
      </c>
      <c r="K1148" s="155" t="s">
        <v>3912</v>
      </c>
      <c r="L1148" s="155">
        <v>2.66</v>
      </c>
      <c r="M1148">
        <f t="shared" si="42"/>
        <v>2.66</v>
      </c>
      <c r="N1148" t="str">
        <f t="shared" si="43"/>
        <v/>
      </c>
    </row>
    <row r="1149" spans="9:14" ht="16.2" x14ac:dyDescent="0.4">
      <c r="I1149" s="155" t="s">
        <v>3913</v>
      </c>
      <c r="J1149" s="155" t="s">
        <v>3535</v>
      </c>
      <c r="K1149" s="155" t="s">
        <v>3914</v>
      </c>
      <c r="L1149" s="155">
        <v>3.42</v>
      </c>
      <c r="M1149">
        <f t="shared" si="42"/>
        <v>3.42</v>
      </c>
      <c r="N1149" t="str">
        <f t="shared" si="43"/>
        <v/>
      </c>
    </row>
    <row r="1150" spans="9:14" ht="16.2" x14ac:dyDescent="0.4">
      <c r="I1150" s="155" t="s">
        <v>3915</v>
      </c>
      <c r="J1150" s="155" t="s">
        <v>1920</v>
      </c>
      <c r="K1150" s="155" t="s">
        <v>3916</v>
      </c>
      <c r="L1150" s="155">
        <v>3.91</v>
      </c>
      <c r="M1150">
        <f t="shared" si="42"/>
        <v>3.91</v>
      </c>
      <c r="N1150" t="str">
        <f t="shared" si="43"/>
        <v>FRAGILES</v>
      </c>
    </row>
    <row r="1151" spans="9:14" ht="16.2" x14ac:dyDescent="0.4">
      <c r="I1151" s="155" t="s">
        <v>3917</v>
      </c>
      <c r="J1151" s="155" t="s">
        <v>3897</v>
      </c>
      <c r="K1151" s="155" t="s">
        <v>3918</v>
      </c>
      <c r="L1151" s="155">
        <v>3.73</v>
      </c>
      <c r="M1151">
        <f t="shared" si="42"/>
        <v>3.73</v>
      </c>
      <c r="N1151" t="str">
        <f t="shared" si="43"/>
        <v/>
      </c>
    </row>
    <row r="1152" spans="9:14" ht="16.2" x14ac:dyDescent="0.4">
      <c r="I1152" s="155" t="s">
        <v>3919</v>
      </c>
      <c r="J1152" s="155" t="s">
        <v>3920</v>
      </c>
      <c r="K1152" s="155" t="s">
        <v>774</v>
      </c>
      <c r="L1152" s="155">
        <v>4.0199999999999996</v>
      </c>
      <c r="M1152">
        <f t="shared" si="42"/>
        <v>4.0199999999999996</v>
      </c>
      <c r="N1152" t="str">
        <f t="shared" si="43"/>
        <v>FRAGILES</v>
      </c>
    </row>
    <row r="1153" spans="9:14" ht="16.2" x14ac:dyDescent="0.4">
      <c r="I1153" s="155" t="s">
        <v>3921</v>
      </c>
      <c r="J1153" s="155" t="s">
        <v>3922</v>
      </c>
      <c r="K1153" s="155" t="s">
        <v>3923</v>
      </c>
      <c r="L1153" s="155">
        <v>2.4900000000000002</v>
      </c>
      <c r="M1153">
        <f t="shared" si="42"/>
        <v>2.4900000000000002</v>
      </c>
      <c r="N1153" t="str">
        <f t="shared" si="43"/>
        <v/>
      </c>
    </row>
    <row r="1154" spans="9:14" ht="16.2" x14ac:dyDescent="0.4">
      <c r="I1154" s="155" t="s">
        <v>3924</v>
      </c>
      <c r="J1154" s="155" t="s">
        <v>3925</v>
      </c>
      <c r="K1154" s="155" t="s">
        <v>3926</v>
      </c>
      <c r="L1154" s="155">
        <v>3.24</v>
      </c>
      <c r="M1154">
        <f t="shared" si="42"/>
        <v>3.24</v>
      </c>
      <c r="N1154" t="str">
        <f t="shared" si="43"/>
        <v/>
      </c>
    </row>
    <row r="1155" spans="9:14" ht="16.2" x14ac:dyDescent="0.4">
      <c r="I1155" s="155" t="s">
        <v>3927</v>
      </c>
      <c r="J1155" s="155" t="s">
        <v>3928</v>
      </c>
      <c r="K1155" s="155" t="s">
        <v>3929</v>
      </c>
      <c r="L1155" s="155">
        <v>3.22</v>
      </c>
      <c r="M1155">
        <f t="shared" si="42"/>
        <v>3.22</v>
      </c>
      <c r="N1155" t="str">
        <f t="shared" si="43"/>
        <v/>
      </c>
    </row>
    <row r="1156" spans="9:14" ht="16.2" x14ac:dyDescent="0.4">
      <c r="I1156" s="155" t="s">
        <v>3930</v>
      </c>
      <c r="J1156" s="155" t="s">
        <v>3931</v>
      </c>
      <c r="K1156" s="155" t="s">
        <v>3932</v>
      </c>
      <c r="L1156" s="155">
        <v>3.83</v>
      </c>
      <c r="M1156">
        <f t="shared" ref="M1156:M1219" si="44">L1156+0</f>
        <v>3.83</v>
      </c>
      <c r="N1156" t="str">
        <f t="shared" ref="N1156:N1219" si="45">IF(M1156&gt;$M$1,"FRAGILES","")</f>
        <v>FRAGILES</v>
      </c>
    </row>
    <row r="1157" spans="9:14" ht="16.2" x14ac:dyDescent="0.4">
      <c r="I1157" s="155" t="s">
        <v>3933</v>
      </c>
      <c r="J1157" s="155" t="s">
        <v>3934</v>
      </c>
      <c r="K1157" s="155" t="s">
        <v>3935</v>
      </c>
      <c r="L1157" s="155">
        <v>3.78</v>
      </c>
      <c r="M1157">
        <f t="shared" si="44"/>
        <v>3.78</v>
      </c>
      <c r="N1157" t="str">
        <f t="shared" si="45"/>
        <v/>
      </c>
    </row>
    <row r="1158" spans="9:14" ht="16.2" x14ac:dyDescent="0.4">
      <c r="I1158" s="155" t="s">
        <v>3936</v>
      </c>
      <c r="J1158" s="155" t="s">
        <v>3937</v>
      </c>
      <c r="K1158" s="155" t="s">
        <v>3938</v>
      </c>
      <c r="L1158" s="155">
        <v>3.55</v>
      </c>
      <c r="M1158">
        <f t="shared" si="44"/>
        <v>3.55</v>
      </c>
      <c r="N1158" t="str">
        <f t="shared" si="45"/>
        <v/>
      </c>
    </row>
    <row r="1159" spans="9:14" ht="16.2" x14ac:dyDescent="0.4">
      <c r="I1159" s="155" t="s">
        <v>3939</v>
      </c>
      <c r="J1159" s="155" t="s">
        <v>1301</v>
      </c>
      <c r="K1159" s="155" t="s">
        <v>3940</v>
      </c>
      <c r="L1159" s="155">
        <v>3.16</v>
      </c>
      <c r="M1159">
        <f t="shared" si="44"/>
        <v>3.16</v>
      </c>
      <c r="N1159" t="str">
        <f t="shared" si="45"/>
        <v/>
      </c>
    </row>
    <row r="1160" spans="9:14" ht="16.2" x14ac:dyDescent="0.4">
      <c r="I1160" s="155" t="s">
        <v>3941</v>
      </c>
      <c r="J1160" s="155" t="s">
        <v>3942</v>
      </c>
      <c r="K1160" s="155" t="s">
        <v>3943</v>
      </c>
      <c r="L1160" s="155">
        <v>3.69</v>
      </c>
      <c r="M1160">
        <f t="shared" si="44"/>
        <v>3.69</v>
      </c>
      <c r="N1160" t="str">
        <f t="shared" si="45"/>
        <v/>
      </c>
    </row>
    <row r="1161" spans="9:14" ht="16.2" x14ac:dyDescent="0.4">
      <c r="I1161" s="155" t="s">
        <v>3944</v>
      </c>
      <c r="J1161" s="155" t="s">
        <v>3945</v>
      </c>
      <c r="K1161" s="155" t="s">
        <v>776</v>
      </c>
      <c r="L1161" s="155">
        <v>3.24</v>
      </c>
      <c r="M1161">
        <f t="shared" si="44"/>
        <v>3.24</v>
      </c>
      <c r="N1161" t="str">
        <f t="shared" si="45"/>
        <v/>
      </c>
    </row>
    <row r="1162" spans="9:14" ht="16.2" x14ac:dyDescent="0.4">
      <c r="I1162" s="155" t="s">
        <v>3946</v>
      </c>
      <c r="J1162" s="155" t="s">
        <v>2254</v>
      </c>
      <c r="K1162" s="155" t="s">
        <v>3947</v>
      </c>
      <c r="L1162" s="155">
        <v>2.94</v>
      </c>
      <c r="M1162">
        <f t="shared" si="44"/>
        <v>2.94</v>
      </c>
      <c r="N1162" t="str">
        <f t="shared" si="45"/>
        <v/>
      </c>
    </row>
    <row r="1163" spans="9:14" ht="16.2" x14ac:dyDescent="0.4">
      <c r="I1163" s="155" t="s">
        <v>3948</v>
      </c>
      <c r="J1163" s="155" t="s">
        <v>3949</v>
      </c>
      <c r="K1163" s="155" t="s">
        <v>3950</v>
      </c>
      <c r="L1163" s="155">
        <v>2.91</v>
      </c>
      <c r="M1163">
        <f t="shared" si="44"/>
        <v>2.91</v>
      </c>
      <c r="N1163" t="str">
        <f t="shared" si="45"/>
        <v/>
      </c>
    </row>
    <row r="1164" spans="9:14" ht="16.2" x14ac:dyDescent="0.4">
      <c r="I1164" s="155" t="s">
        <v>3951</v>
      </c>
      <c r="J1164" s="155" t="s">
        <v>3952</v>
      </c>
      <c r="K1164" s="155" t="s">
        <v>3953</v>
      </c>
      <c r="L1164" s="155">
        <v>3.2</v>
      </c>
      <c r="M1164">
        <f t="shared" si="44"/>
        <v>3.2</v>
      </c>
      <c r="N1164" t="str">
        <f t="shared" si="45"/>
        <v/>
      </c>
    </row>
    <row r="1165" spans="9:14" ht="16.2" x14ac:dyDescent="0.4">
      <c r="I1165" s="155" t="s">
        <v>3954</v>
      </c>
      <c r="J1165" s="155" t="s">
        <v>3955</v>
      </c>
      <c r="K1165" s="155" t="s">
        <v>3956</v>
      </c>
      <c r="L1165" s="155">
        <v>3</v>
      </c>
      <c r="M1165">
        <f t="shared" si="44"/>
        <v>3</v>
      </c>
      <c r="N1165" t="str">
        <f t="shared" si="45"/>
        <v/>
      </c>
    </row>
    <row r="1166" spans="9:14" ht="16.2" x14ac:dyDescent="0.4">
      <c r="I1166" s="155" t="s">
        <v>3957</v>
      </c>
      <c r="J1166" s="155" t="s">
        <v>3958</v>
      </c>
      <c r="K1166" s="155" t="s">
        <v>778</v>
      </c>
      <c r="L1166" s="155">
        <v>2.46</v>
      </c>
      <c r="M1166">
        <f t="shared" si="44"/>
        <v>2.46</v>
      </c>
      <c r="N1166" t="str">
        <f t="shared" si="45"/>
        <v/>
      </c>
    </row>
    <row r="1167" spans="9:14" ht="16.2" x14ac:dyDescent="0.4">
      <c r="I1167" s="155" t="s">
        <v>3959</v>
      </c>
      <c r="J1167" s="155" t="s">
        <v>3960</v>
      </c>
      <c r="K1167" s="155" t="s">
        <v>3961</v>
      </c>
      <c r="L1167" s="155">
        <v>2.89</v>
      </c>
      <c r="M1167">
        <f t="shared" si="44"/>
        <v>2.89</v>
      </c>
      <c r="N1167" t="str">
        <f t="shared" si="45"/>
        <v/>
      </c>
    </row>
    <row r="1168" spans="9:14" ht="16.2" x14ac:dyDescent="0.4">
      <c r="I1168" s="155" t="s">
        <v>3962</v>
      </c>
      <c r="J1168" s="155" t="s">
        <v>3963</v>
      </c>
      <c r="K1168" s="155" t="s">
        <v>3964</v>
      </c>
      <c r="L1168" s="155">
        <v>4.34</v>
      </c>
      <c r="M1168">
        <f t="shared" si="44"/>
        <v>4.34</v>
      </c>
      <c r="N1168" t="str">
        <f t="shared" si="45"/>
        <v>FRAGILES</v>
      </c>
    </row>
    <row r="1169" spans="9:14" ht="16.2" x14ac:dyDescent="0.4">
      <c r="I1169" s="155" t="s">
        <v>3965</v>
      </c>
      <c r="J1169" s="155" t="s">
        <v>3966</v>
      </c>
      <c r="K1169" s="155" t="s">
        <v>3967</v>
      </c>
      <c r="L1169" s="155">
        <v>2.91</v>
      </c>
      <c r="M1169">
        <f t="shared" si="44"/>
        <v>2.91</v>
      </c>
      <c r="N1169" t="str">
        <f t="shared" si="45"/>
        <v/>
      </c>
    </row>
    <row r="1170" spans="9:14" ht="16.2" x14ac:dyDescent="0.4">
      <c r="I1170" s="155" t="s">
        <v>3968</v>
      </c>
      <c r="J1170" s="155" t="s">
        <v>3969</v>
      </c>
      <c r="K1170" s="155" t="s">
        <v>3970</v>
      </c>
      <c r="L1170" s="155">
        <v>3.49</v>
      </c>
      <c r="M1170">
        <f t="shared" si="44"/>
        <v>3.49</v>
      </c>
      <c r="N1170" t="str">
        <f t="shared" si="45"/>
        <v/>
      </c>
    </row>
    <row r="1171" spans="9:14" ht="16.2" x14ac:dyDescent="0.4">
      <c r="I1171" s="155" t="s">
        <v>3971</v>
      </c>
      <c r="J1171" s="155" t="s">
        <v>1785</v>
      </c>
      <c r="K1171" s="155" t="s">
        <v>3972</v>
      </c>
      <c r="L1171" s="155">
        <v>3.26</v>
      </c>
      <c r="M1171">
        <f t="shared" si="44"/>
        <v>3.26</v>
      </c>
      <c r="N1171" t="str">
        <f t="shared" si="45"/>
        <v/>
      </c>
    </row>
    <row r="1172" spans="9:14" ht="16.2" x14ac:dyDescent="0.4">
      <c r="I1172" s="155" t="s">
        <v>3973</v>
      </c>
      <c r="J1172" s="155" t="s">
        <v>3625</v>
      </c>
      <c r="K1172" s="155" t="s">
        <v>3974</v>
      </c>
      <c r="L1172" s="155">
        <v>3.03</v>
      </c>
      <c r="M1172">
        <f t="shared" si="44"/>
        <v>3.03</v>
      </c>
      <c r="N1172" t="str">
        <f t="shared" si="45"/>
        <v/>
      </c>
    </row>
    <row r="1173" spans="9:14" ht="16.2" x14ac:dyDescent="0.4">
      <c r="I1173" s="155" t="s">
        <v>3975</v>
      </c>
      <c r="J1173" s="155" t="s">
        <v>3976</v>
      </c>
      <c r="K1173" s="155" t="s">
        <v>3977</v>
      </c>
      <c r="L1173" s="155">
        <v>3.59</v>
      </c>
      <c r="M1173">
        <f t="shared" si="44"/>
        <v>3.59</v>
      </c>
      <c r="N1173" t="str">
        <f t="shared" si="45"/>
        <v/>
      </c>
    </row>
    <row r="1174" spans="9:14" ht="16.2" x14ac:dyDescent="0.4">
      <c r="I1174" s="155" t="s">
        <v>3978</v>
      </c>
      <c r="J1174" s="155" t="s">
        <v>3979</v>
      </c>
      <c r="K1174" s="155" t="s">
        <v>3980</v>
      </c>
      <c r="L1174" s="155">
        <v>3.12</v>
      </c>
      <c r="M1174">
        <f t="shared" si="44"/>
        <v>3.12</v>
      </c>
      <c r="N1174" t="str">
        <f t="shared" si="45"/>
        <v/>
      </c>
    </row>
    <row r="1175" spans="9:14" ht="16.2" x14ac:dyDescent="0.4">
      <c r="I1175" s="155" t="s">
        <v>3981</v>
      </c>
      <c r="J1175" s="155" t="s">
        <v>1252</v>
      </c>
      <c r="K1175" s="155" t="s">
        <v>3982</v>
      </c>
      <c r="L1175" s="155">
        <v>2.6</v>
      </c>
      <c r="M1175">
        <f t="shared" si="44"/>
        <v>2.6</v>
      </c>
      <c r="N1175" t="str">
        <f t="shared" si="45"/>
        <v/>
      </c>
    </row>
    <row r="1176" spans="9:14" ht="16.2" x14ac:dyDescent="0.4">
      <c r="I1176" s="155" t="s">
        <v>3983</v>
      </c>
      <c r="J1176" s="155" t="s">
        <v>2371</v>
      </c>
      <c r="K1176" s="155" t="s">
        <v>3984</v>
      </c>
      <c r="L1176" s="155">
        <v>3.02</v>
      </c>
      <c r="M1176">
        <f t="shared" si="44"/>
        <v>3.02</v>
      </c>
      <c r="N1176" t="str">
        <f t="shared" si="45"/>
        <v/>
      </c>
    </row>
    <row r="1177" spans="9:14" ht="16.2" x14ac:dyDescent="0.4">
      <c r="I1177" s="155" t="s">
        <v>3985</v>
      </c>
      <c r="J1177" s="155" t="s">
        <v>2182</v>
      </c>
      <c r="K1177" s="155" t="s">
        <v>3986</v>
      </c>
      <c r="L1177" s="155">
        <v>3.41</v>
      </c>
      <c r="M1177">
        <f t="shared" si="44"/>
        <v>3.41</v>
      </c>
      <c r="N1177" t="str">
        <f t="shared" si="45"/>
        <v/>
      </c>
    </row>
    <row r="1178" spans="9:14" ht="16.2" x14ac:dyDescent="0.4">
      <c r="I1178" s="155" t="s">
        <v>3987</v>
      </c>
      <c r="J1178" s="155" t="s">
        <v>3605</v>
      </c>
      <c r="K1178" s="155" t="s">
        <v>3988</v>
      </c>
      <c r="L1178" s="155">
        <v>3.6</v>
      </c>
      <c r="M1178">
        <f t="shared" si="44"/>
        <v>3.6</v>
      </c>
      <c r="N1178" t="str">
        <f t="shared" si="45"/>
        <v/>
      </c>
    </row>
    <row r="1179" spans="9:14" ht="16.2" x14ac:dyDescent="0.4">
      <c r="I1179" s="155" t="s">
        <v>3989</v>
      </c>
      <c r="J1179" s="155" t="s">
        <v>3990</v>
      </c>
      <c r="K1179" s="155" t="s">
        <v>3991</v>
      </c>
      <c r="L1179" s="155">
        <v>4.07</v>
      </c>
      <c r="M1179">
        <f t="shared" si="44"/>
        <v>4.07</v>
      </c>
      <c r="N1179" t="str">
        <f t="shared" si="45"/>
        <v>FRAGILES</v>
      </c>
    </row>
    <row r="1180" spans="9:14" ht="16.2" x14ac:dyDescent="0.4">
      <c r="I1180" s="155" t="s">
        <v>3992</v>
      </c>
      <c r="J1180" s="155" t="s">
        <v>3993</v>
      </c>
      <c r="K1180" s="155" t="s">
        <v>3994</v>
      </c>
      <c r="L1180" s="155">
        <v>3.48</v>
      </c>
      <c r="M1180">
        <f t="shared" si="44"/>
        <v>3.48</v>
      </c>
      <c r="N1180" t="str">
        <f t="shared" si="45"/>
        <v/>
      </c>
    </row>
    <row r="1181" spans="9:14" ht="16.2" x14ac:dyDescent="0.4">
      <c r="I1181" s="155" t="s">
        <v>3995</v>
      </c>
      <c r="J1181" s="155" t="s">
        <v>3996</v>
      </c>
      <c r="K1181" s="155" t="s">
        <v>3997</v>
      </c>
      <c r="L1181" s="155">
        <v>3.85</v>
      </c>
      <c r="M1181">
        <f t="shared" si="44"/>
        <v>3.85</v>
      </c>
      <c r="N1181" t="str">
        <f t="shared" si="45"/>
        <v>FRAGILES</v>
      </c>
    </row>
    <row r="1182" spans="9:14" ht="16.2" x14ac:dyDescent="0.4">
      <c r="I1182" s="155" t="s">
        <v>3998</v>
      </c>
      <c r="J1182" s="155" t="s">
        <v>3999</v>
      </c>
      <c r="K1182" s="155" t="s">
        <v>4000</v>
      </c>
      <c r="L1182" s="155">
        <v>2.96</v>
      </c>
      <c r="M1182">
        <f t="shared" si="44"/>
        <v>2.96</v>
      </c>
      <c r="N1182" t="str">
        <f t="shared" si="45"/>
        <v/>
      </c>
    </row>
    <row r="1183" spans="9:14" ht="16.2" x14ac:dyDescent="0.4">
      <c r="I1183" s="155" t="s">
        <v>4001</v>
      </c>
      <c r="J1183" s="155" t="s">
        <v>4002</v>
      </c>
      <c r="K1183" s="155" t="s">
        <v>4003</v>
      </c>
      <c r="L1183" s="155">
        <v>3.03</v>
      </c>
      <c r="M1183">
        <f t="shared" si="44"/>
        <v>3.03</v>
      </c>
      <c r="N1183" t="str">
        <f t="shared" si="45"/>
        <v/>
      </c>
    </row>
    <row r="1184" spans="9:14" ht="16.2" x14ac:dyDescent="0.4">
      <c r="I1184" s="155" t="s">
        <v>4004</v>
      </c>
      <c r="J1184" s="155" t="s">
        <v>4005</v>
      </c>
      <c r="K1184" s="155" t="s">
        <v>4006</v>
      </c>
      <c r="L1184" s="155">
        <v>4.24</v>
      </c>
      <c r="M1184">
        <f t="shared" si="44"/>
        <v>4.24</v>
      </c>
      <c r="N1184" t="str">
        <f t="shared" si="45"/>
        <v>FRAGILES</v>
      </c>
    </row>
    <row r="1185" spans="9:14" ht="16.2" x14ac:dyDescent="0.4">
      <c r="I1185" s="155" t="s">
        <v>4007</v>
      </c>
      <c r="J1185" s="155" t="s">
        <v>4008</v>
      </c>
      <c r="K1185" s="155" t="s">
        <v>4009</v>
      </c>
      <c r="L1185" s="155">
        <v>3.13</v>
      </c>
      <c r="M1185">
        <f t="shared" si="44"/>
        <v>3.13</v>
      </c>
      <c r="N1185" t="str">
        <f t="shared" si="45"/>
        <v/>
      </c>
    </row>
    <row r="1186" spans="9:14" ht="16.2" x14ac:dyDescent="0.4">
      <c r="I1186" s="155" t="s">
        <v>4010</v>
      </c>
      <c r="J1186" s="155" t="s">
        <v>4011</v>
      </c>
      <c r="K1186" s="155" t="s">
        <v>780</v>
      </c>
      <c r="L1186" s="155">
        <v>2.62</v>
      </c>
      <c r="M1186">
        <f t="shared" si="44"/>
        <v>2.62</v>
      </c>
      <c r="N1186" t="str">
        <f t="shared" si="45"/>
        <v/>
      </c>
    </row>
    <row r="1187" spans="9:14" ht="16.2" x14ac:dyDescent="0.4">
      <c r="I1187" s="155" t="s">
        <v>4012</v>
      </c>
      <c r="J1187" s="155" t="s">
        <v>4013</v>
      </c>
      <c r="K1187" s="155" t="s">
        <v>4014</v>
      </c>
      <c r="L1187" s="155">
        <v>2.91</v>
      </c>
      <c r="M1187">
        <f t="shared" si="44"/>
        <v>2.91</v>
      </c>
      <c r="N1187" t="str">
        <f t="shared" si="45"/>
        <v/>
      </c>
    </row>
    <row r="1188" spans="9:14" ht="16.2" x14ac:dyDescent="0.4">
      <c r="I1188" s="155" t="s">
        <v>4015</v>
      </c>
      <c r="J1188" s="155" t="s">
        <v>4016</v>
      </c>
      <c r="K1188" s="155" t="s">
        <v>4017</v>
      </c>
      <c r="L1188" s="155">
        <v>2.89</v>
      </c>
      <c r="M1188">
        <f t="shared" si="44"/>
        <v>2.89</v>
      </c>
      <c r="N1188" t="str">
        <f t="shared" si="45"/>
        <v/>
      </c>
    </row>
    <row r="1189" spans="9:14" ht="16.2" x14ac:dyDescent="0.4">
      <c r="I1189" s="155" t="s">
        <v>4018</v>
      </c>
      <c r="J1189" s="155" t="s">
        <v>3618</v>
      </c>
      <c r="K1189" s="155" t="s">
        <v>4019</v>
      </c>
      <c r="L1189" s="155">
        <v>2.91</v>
      </c>
      <c r="M1189">
        <f t="shared" si="44"/>
        <v>2.91</v>
      </c>
      <c r="N1189" t="str">
        <f t="shared" si="45"/>
        <v/>
      </c>
    </row>
    <row r="1190" spans="9:14" ht="16.2" x14ac:dyDescent="0.4">
      <c r="I1190" s="155" t="s">
        <v>4020</v>
      </c>
      <c r="J1190" s="155" t="s">
        <v>4021</v>
      </c>
      <c r="K1190" s="155" t="s">
        <v>4022</v>
      </c>
      <c r="L1190" s="155">
        <v>3.86</v>
      </c>
      <c r="M1190">
        <f t="shared" si="44"/>
        <v>3.86</v>
      </c>
      <c r="N1190" t="str">
        <f t="shared" si="45"/>
        <v>FRAGILES</v>
      </c>
    </row>
    <row r="1191" spans="9:14" ht="16.2" x14ac:dyDescent="0.4">
      <c r="I1191" s="155" t="s">
        <v>4023</v>
      </c>
      <c r="J1191" s="155" t="s">
        <v>4024</v>
      </c>
      <c r="K1191" s="155" t="s">
        <v>4025</v>
      </c>
      <c r="L1191" s="155">
        <v>4.04</v>
      </c>
      <c r="M1191">
        <f t="shared" si="44"/>
        <v>4.04</v>
      </c>
      <c r="N1191" t="str">
        <f t="shared" si="45"/>
        <v>FRAGILES</v>
      </c>
    </row>
    <row r="1192" spans="9:14" ht="16.2" x14ac:dyDescent="0.4">
      <c r="I1192" s="155" t="s">
        <v>4026</v>
      </c>
      <c r="J1192" s="155" t="s">
        <v>4027</v>
      </c>
      <c r="K1192" s="155" t="s">
        <v>4028</v>
      </c>
      <c r="L1192" s="155">
        <v>2.4700000000000002</v>
      </c>
      <c r="M1192">
        <f t="shared" si="44"/>
        <v>2.4700000000000002</v>
      </c>
      <c r="N1192" t="str">
        <f t="shared" si="45"/>
        <v/>
      </c>
    </row>
    <row r="1193" spans="9:14" ht="16.2" x14ac:dyDescent="0.4">
      <c r="I1193" s="155" t="s">
        <v>4029</v>
      </c>
      <c r="J1193" s="155" t="s">
        <v>4030</v>
      </c>
      <c r="K1193" s="155" t="s">
        <v>4031</v>
      </c>
      <c r="L1193" s="155">
        <v>3.43</v>
      </c>
      <c r="M1193">
        <f t="shared" si="44"/>
        <v>3.43</v>
      </c>
      <c r="N1193" t="str">
        <f t="shared" si="45"/>
        <v/>
      </c>
    </row>
    <row r="1194" spans="9:14" ht="16.2" x14ac:dyDescent="0.4">
      <c r="I1194" s="155" t="s">
        <v>4032</v>
      </c>
      <c r="J1194" s="155" t="s">
        <v>3652</v>
      </c>
      <c r="K1194" s="155" t="s">
        <v>4033</v>
      </c>
      <c r="L1194" s="155">
        <v>2.63</v>
      </c>
      <c r="M1194">
        <f t="shared" si="44"/>
        <v>2.63</v>
      </c>
      <c r="N1194" t="str">
        <f t="shared" si="45"/>
        <v/>
      </c>
    </row>
    <row r="1195" spans="9:14" ht="16.2" x14ac:dyDescent="0.4">
      <c r="I1195" s="155" t="s">
        <v>4034</v>
      </c>
      <c r="J1195" s="155" t="s">
        <v>4035</v>
      </c>
      <c r="K1195" s="155" t="s">
        <v>4036</v>
      </c>
      <c r="L1195" s="155">
        <v>2.35</v>
      </c>
      <c r="M1195">
        <f t="shared" si="44"/>
        <v>2.35</v>
      </c>
      <c r="N1195" t="str">
        <f t="shared" si="45"/>
        <v/>
      </c>
    </row>
    <row r="1196" spans="9:14" ht="16.2" x14ac:dyDescent="0.4">
      <c r="I1196" s="155" t="s">
        <v>4037</v>
      </c>
      <c r="J1196" s="155" t="s">
        <v>1343</v>
      </c>
      <c r="K1196" s="155" t="s">
        <v>4038</v>
      </c>
      <c r="L1196" s="155">
        <v>3.31</v>
      </c>
      <c r="M1196">
        <f t="shared" si="44"/>
        <v>3.31</v>
      </c>
      <c r="N1196" t="str">
        <f t="shared" si="45"/>
        <v/>
      </c>
    </row>
    <row r="1197" spans="9:14" ht="16.2" x14ac:dyDescent="0.4">
      <c r="I1197" s="155" t="s">
        <v>4039</v>
      </c>
      <c r="J1197" s="155" t="s">
        <v>4040</v>
      </c>
      <c r="K1197" s="155" t="s">
        <v>4041</v>
      </c>
      <c r="L1197" s="155">
        <v>3.91</v>
      </c>
      <c r="M1197">
        <f t="shared" si="44"/>
        <v>3.91</v>
      </c>
      <c r="N1197" t="str">
        <f t="shared" si="45"/>
        <v>FRAGILES</v>
      </c>
    </row>
    <row r="1198" spans="9:14" ht="16.2" x14ac:dyDescent="0.4">
      <c r="I1198" s="155" t="s">
        <v>4039</v>
      </c>
      <c r="J1198" s="155" t="s">
        <v>4042</v>
      </c>
      <c r="K1198" s="155" t="s">
        <v>4043</v>
      </c>
      <c r="L1198" s="155">
        <v>3.03</v>
      </c>
      <c r="M1198">
        <f t="shared" si="44"/>
        <v>3.03</v>
      </c>
      <c r="N1198" t="str">
        <f t="shared" si="45"/>
        <v/>
      </c>
    </row>
    <row r="1199" spans="9:14" ht="16.2" x14ac:dyDescent="0.4">
      <c r="I1199" s="155" t="s">
        <v>4044</v>
      </c>
      <c r="J1199" s="155" t="s">
        <v>4045</v>
      </c>
      <c r="K1199" s="155" t="s">
        <v>4046</v>
      </c>
      <c r="L1199" s="155">
        <v>3.65</v>
      </c>
      <c r="M1199">
        <f t="shared" si="44"/>
        <v>3.65</v>
      </c>
      <c r="N1199" t="str">
        <f t="shared" si="45"/>
        <v/>
      </c>
    </row>
    <row r="1200" spans="9:14" ht="16.2" x14ac:dyDescent="0.4">
      <c r="I1200" s="155" t="s">
        <v>4047</v>
      </c>
      <c r="J1200" s="155" t="s">
        <v>4048</v>
      </c>
      <c r="K1200" s="155" t="s">
        <v>4049</v>
      </c>
      <c r="L1200" s="155">
        <v>2.9</v>
      </c>
      <c r="M1200">
        <f t="shared" si="44"/>
        <v>2.9</v>
      </c>
      <c r="N1200" t="str">
        <f t="shared" si="45"/>
        <v/>
      </c>
    </row>
    <row r="1201" spans="9:14" ht="16.2" x14ac:dyDescent="0.4">
      <c r="I1201" s="155" t="s">
        <v>4050</v>
      </c>
      <c r="J1201" s="155" t="s">
        <v>4051</v>
      </c>
      <c r="K1201" s="155" t="s">
        <v>4052</v>
      </c>
      <c r="L1201" s="155">
        <v>2.2999999999999998</v>
      </c>
      <c r="M1201">
        <f t="shared" si="44"/>
        <v>2.2999999999999998</v>
      </c>
      <c r="N1201" t="str">
        <f t="shared" si="45"/>
        <v/>
      </c>
    </row>
    <row r="1202" spans="9:14" ht="16.2" x14ac:dyDescent="0.4">
      <c r="I1202" s="155" t="s">
        <v>4053</v>
      </c>
      <c r="J1202" s="155" t="s">
        <v>4054</v>
      </c>
      <c r="K1202" s="155" t="s">
        <v>4055</v>
      </c>
      <c r="L1202" s="155">
        <v>3.22</v>
      </c>
      <c r="M1202">
        <f t="shared" si="44"/>
        <v>3.22</v>
      </c>
      <c r="N1202" t="str">
        <f t="shared" si="45"/>
        <v/>
      </c>
    </row>
    <row r="1203" spans="9:14" ht="16.2" x14ac:dyDescent="0.4">
      <c r="I1203" s="155" t="s">
        <v>4056</v>
      </c>
      <c r="J1203" s="155" t="s">
        <v>4057</v>
      </c>
      <c r="K1203" s="155" t="s">
        <v>4058</v>
      </c>
      <c r="L1203" s="155">
        <v>3.02</v>
      </c>
      <c r="M1203">
        <f t="shared" si="44"/>
        <v>3.02</v>
      </c>
      <c r="N1203" t="str">
        <f t="shared" si="45"/>
        <v/>
      </c>
    </row>
    <row r="1204" spans="9:14" ht="16.2" x14ac:dyDescent="0.4">
      <c r="I1204" s="155" t="s">
        <v>4059</v>
      </c>
      <c r="J1204" s="155" t="s">
        <v>4060</v>
      </c>
      <c r="K1204" s="155" t="s">
        <v>4061</v>
      </c>
      <c r="L1204" s="155">
        <v>3.27</v>
      </c>
      <c r="M1204">
        <f t="shared" si="44"/>
        <v>3.27</v>
      </c>
      <c r="N1204" t="str">
        <f t="shared" si="45"/>
        <v/>
      </c>
    </row>
    <row r="1205" spans="9:14" ht="16.2" x14ac:dyDescent="0.4">
      <c r="I1205" s="155" t="s">
        <v>4062</v>
      </c>
      <c r="J1205" s="155" t="s">
        <v>2067</v>
      </c>
      <c r="K1205" s="155" t="s">
        <v>4063</v>
      </c>
      <c r="L1205" s="155">
        <v>3.08</v>
      </c>
      <c r="M1205">
        <f t="shared" si="44"/>
        <v>3.08</v>
      </c>
      <c r="N1205" t="str">
        <f t="shared" si="45"/>
        <v/>
      </c>
    </row>
    <row r="1206" spans="9:14" ht="16.2" x14ac:dyDescent="0.4">
      <c r="I1206" s="155" t="s">
        <v>4064</v>
      </c>
      <c r="J1206" s="155" t="s">
        <v>2761</v>
      </c>
      <c r="K1206" s="155" t="s">
        <v>4065</v>
      </c>
      <c r="L1206" s="155">
        <v>2.85</v>
      </c>
      <c r="M1206">
        <f t="shared" si="44"/>
        <v>2.85</v>
      </c>
      <c r="N1206" t="str">
        <f t="shared" si="45"/>
        <v/>
      </c>
    </row>
    <row r="1207" spans="9:14" ht="16.2" x14ac:dyDescent="0.4">
      <c r="I1207" s="155" t="s">
        <v>4066</v>
      </c>
      <c r="J1207" s="155" t="s">
        <v>4067</v>
      </c>
      <c r="K1207" s="155" t="s">
        <v>4068</v>
      </c>
      <c r="L1207" s="155">
        <v>3.02</v>
      </c>
      <c r="M1207">
        <f t="shared" si="44"/>
        <v>3.02</v>
      </c>
      <c r="N1207" t="str">
        <f t="shared" si="45"/>
        <v/>
      </c>
    </row>
    <row r="1208" spans="9:14" ht="16.2" x14ac:dyDescent="0.4">
      <c r="I1208" s="155" t="s">
        <v>4069</v>
      </c>
      <c r="J1208" s="155" t="s">
        <v>4070</v>
      </c>
      <c r="K1208" s="155" t="s">
        <v>4071</v>
      </c>
      <c r="L1208" s="155">
        <v>2.94</v>
      </c>
      <c r="M1208">
        <f t="shared" si="44"/>
        <v>2.94</v>
      </c>
      <c r="N1208" t="str">
        <f t="shared" si="45"/>
        <v/>
      </c>
    </row>
    <row r="1209" spans="9:14" ht="16.2" x14ac:dyDescent="0.4">
      <c r="I1209" s="155" t="s">
        <v>4072</v>
      </c>
      <c r="J1209" s="155" t="s">
        <v>3608</v>
      </c>
      <c r="K1209" s="155" t="s">
        <v>4073</v>
      </c>
      <c r="L1209" s="155">
        <v>3.48</v>
      </c>
      <c r="M1209">
        <f t="shared" si="44"/>
        <v>3.48</v>
      </c>
      <c r="N1209" t="str">
        <f t="shared" si="45"/>
        <v/>
      </c>
    </row>
    <row r="1210" spans="9:14" ht="16.2" x14ac:dyDescent="0.4">
      <c r="I1210" s="155" t="s">
        <v>4074</v>
      </c>
      <c r="J1210" s="155" t="s">
        <v>2631</v>
      </c>
      <c r="K1210" s="155" t="s">
        <v>4075</v>
      </c>
      <c r="L1210" s="155">
        <v>3.4</v>
      </c>
      <c r="M1210">
        <f t="shared" si="44"/>
        <v>3.4</v>
      </c>
      <c r="N1210" t="str">
        <f t="shared" si="45"/>
        <v/>
      </c>
    </row>
    <row r="1211" spans="9:14" ht="16.2" x14ac:dyDescent="0.4">
      <c r="I1211" s="155" t="s">
        <v>4076</v>
      </c>
      <c r="J1211" s="155" t="s">
        <v>4077</v>
      </c>
      <c r="K1211" s="155" t="s">
        <v>4078</v>
      </c>
      <c r="L1211" s="155">
        <v>3.29</v>
      </c>
      <c r="M1211">
        <f t="shared" si="44"/>
        <v>3.29</v>
      </c>
      <c r="N1211" t="str">
        <f t="shared" si="45"/>
        <v/>
      </c>
    </row>
    <row r="1212" spans="9:14" ht="16.2" x14ac:dyDescent="0.4">
      <c r="I1212" s="155" t="s">
        <v>4079</v>
      </c>
      <c r="J1212" s="155" t="s">
        <v>4080</v>
      </c>
      <c r="K1212" s="155" t="s">
        <v>4081</v>
      </c>
      <c r="L1212" s="155">
        <v>3.22</v>
      </c>
      <c r="M1212">
        <f t="shared" si="44"/>
        <v>3.22</v>
      </c>
      <c r="N1212" t="str">
        <f t="shared" si="45"/>
        <v/>
      </c>
    </row>
    <row r="1213" spans="9:14" ht="16.2" x14ac:dyDescent="0.4">
      <c r="I1213" s="155" t="s">
        <v>4082</v>
      </c>
      <c r="J1213" s="155" t="s">
        <v>1429</v>
      </c>
      <c r="K1213" s="155" t="s">
        <v>4083</v>
      </c>
      <c r="L1213" s="155">
        <v>2.93</v>
      </c>
      <c r="M1213">
        <f t="shared" si="44"/>
        <v>2.93</v>
      </c>
      <c r="N1213" t="str">
        <f t="shared" si="45"/>
        <v/>
      </c>
    </row>
    <row r="1214" spans="9:14" ht="16.2" x14ac:dyDescent="0.4">
      <c r="I1214" s="155" t="s">
        <v>4084</v>
      </c>
      <c r="J1214" s="155" t="s">
        <v>4085</v>
      </c>
      <c r="K1214" s="155" t="s">
        <v>4086</v>
      </c>
      <c r="L1214" s="155">
        <v>3.15</v>
      </c>
      <c r="M1214">
        <f t="shared" si="44"/>
        <v>3.15</v>
      </c>
      <c r="N1214" t="str">
        <f t="shared" si="45"/>
        <v/>
      </c>
    </row>
    <row r="1215" spans="9:14" ht="16.2" x14ac:dyDescent="0.4">
      <c r="I1215" s="155" t="s">
        <v>4087</v>
      </c>
      <c r="J1215" s="155" t="s">
        <v>1036</v>
      </c>
      <c r="K1215" s="155" t="s">
        <v>4088</v>
      </c>
      <c r="L1215" s="155">
        <v>3.28</v>
      </c>
      <c r="M1215">
        <f t="shared" si="44"/>
        <v>3.28</v>
      </c>
      <c r="N1215" t="str">
        <f t="shared" si="45"/>
        <v/>
      </c>
    </row>
    <row r="1216" spans="9:14" ht="16.2" x14ac:dyDescent="0.4">
      <c r="I1216" s="155" t="s">
        <v>4089</v>
      </c>
      <c r="J1216" s="155" t="s">
        <v>4090</v>
      </c>
      <c r="K1216" s="155" t="s">
        <v>4091</v>
      </c>
      <c r="L1216" s="155">
        <v>2.48</v>
      </c>
      <c r="M1216">
        <f t="shared" si="44"/>
        <v>2.48</v>
      </c>
      <c r="N1216" t="str">
        <f t="shared" si="45"/>
        <v/>
      </c>
    </row>
    <row r="1217" spans="9:14" ht="16.2" x14ac:dyDescent="0.4">
      <c r="I1217" s="155" t="s">
        <v>4092</v>
      </c>
      <c r="J1217" s="155" t="s">
        <v>4093</v>
      </c>
      <c r="K1217" s="155" t="s">
        <v>4094</v>
      </c>
      <c r="L1217" s="155">
        <v>3.81</v>
      </c>
      <c r="M1217">
        <f t="shared" si="44"/>
        <v>3.81</v>
      </c>
      <c r="N1217" t="str">
        <f t="shared" si="45"/>
        <v>FRAGILES</v>
      </c>
    </row>
    <row r="1218" spans="9:14" ht="16.2" x14ac:dyDescent="0.4">
      <c r="I1218" s="155" t="s">
        <v>4095</v>
      </c>
      <c r="J1218" s="155" t="s">
        <v>4096</v>
      </c>
      <c r="K1218" s="155" t="s">
        <v>4097</v>
      </c>
      <c r="L1218" s="155">
        <v>3.56</v>
      </c>
      <c r="M1218">
        <f t="shared" si="44"/>
        <v>3.56</v>
      </c>
      <c r="N1218" t="str">
        <f t="shared" si="45"/>
        <v/>
      </c>
    </row>
    <row r="1219" spans="9:14" ht="16.2" x14ac:dyDescent="0.4">
      <c r="I1219" s="155" t="s">
        <v>4098</v>
      </c>
      <c r="J1219" s="155" t="s">
        <v>4099</v>
      </c>
      <c r="K1219" s="155" t="s">
        <v>666</v>
      </c>
      <c r="L1219" s="155">
        <v>3.55</v>
      </c>
      <c r="M1219">
        <f t="shared" si="44"/>
        <v>3.55</v>
      </c>
      <c r="N1219" t="str">
        <f t="shared" si="45"/>
        <v/>
      </c>
    </row>
    <row r="1220" spans="9:14" ht="16.2" x14ac:dyDescent="0.4">
      <c r="I1220" s="155" t="s">
        <v>4100</v>
      </c>
      <c r="J1220" s="155" t="s">
        <v>4101</v>
      </c>
      <c r="K1220" s="155" t="s">
        <v>4102</v>
      </c>
      <c r="L1220" s="155">
        <v>3.11</v>
      </c>
      <c r="M1220">
        <f t="shared" ref="M1220:M1235" si="46">L1220+0</f>
        <v>3.11</v>
      </c>
      <c r="N1220" t="str">
        <f t="shared" ref="N1220:N1235" si="47">IF(M1220&gt;$M$1,"FRAGILES","")</f>
        <v/>
      </c>
    </row>
    <row r="1221" spans="9:14" ht="16.2" x14ac:dyDescent="0.4">
      <c r="I1221" s="155" t="s">
        <v>4103</v>
      </c>
      <c r="J1221" s="155" t="s">
        <v>4104</v>
      </c>
      <c r="K1221" s="155" t="s">
        <v>788</v>
      </c>
      <c r="L1221" s="155">
        <v>3.37</v>
      </c>
      <c r="M1221">
        <f t="shared" si="46"/>
        <v>3.37</v>
      </c>
      <c r="N1221" t="str">
        <f t="shared" si="47"/>
        <v/>
      </c>
    </row>
    <row r="1222" spans="9:14" ht="16.2" x14ac:dyDescent="0.4">
      <c r="I1222" s="155" t="s">
        <v>4105</v>
      </c>
      <c r="J1222" s="155" t="s">
        <v>2018</v>
      </c>
      <c r="K1222" s="155" t="s">
        <v>4106</v>
      </c>
      <c r="L1222" s="155">
        <v>3.62</v>
      </c>
      <c r="M1222">
        <f t="shared" si="46"/>
        <v>3.62</v>
      </c>
      <c r="N1222" t="str">
        <f t="shared" si="47"/>
        <v/>
      </c>
    </row>
    <row r="1223" spans="9:14" ht="16.2" x14ac:dyDescent="0.4">
      <c r="I1223" s="155" t="s">
        <v>4107</v>
      </c>
      <c r="J1223" s="155" t="s">
        <v>4108</v>
      </c>
      <c r="K1223" s="155" t="s">
        <v>4109</v>
      </c>
      <c r="L1223" s="155">
        <v>2.76</v>
      </c>
      <c r="M1223">
        <f t="shared" si="46"/>
        <v>2.76</v>
      </c>
      <c r="N1223" t="str">
        <f t="shared" si="47"/>
        <v/>
      </c>
    </row>
    <row r="1224" spans="9:14" ht="16.2" x14ac:dyDescent="0.4">
      <c r="I1224" s="155" t="s">
        <v>4110</v>
      </c>
      <c r="J1224" s="155" t="s">
        <v>4111</v>
      </c>
      <c r="K1224" s="155" t="s">
        <v>4112</v>
      </c>
      <c r="L1224" s="155">
        <v>2.5099999999999998</v>
      </c>
      <c r="M1224">
        <f t="shared" si="46"/>
        <v>2.5099999999999998</v>
      </c>
      <c r="N1224" t="str">
        <f t="shared" si="47"/>
        <v/>
      </c>
    </row>
    <row r="1225" spans="9:14" ht="16.2" x14ac:dyDescent="0.4">
      <c r="I1225" s="155" t="s">
        <v>4113</v>
      </c>
      <c r="J1225" s="155" t="s">
        <v>4114</v>
      </c>
      <c r="K1225" s="155" t="s">
        <v>4115</v>
      </c>
      <c r="L1225" s="155">
        <v>2.75</v>
      </c>
      <c r="M1225">
        <f t="shared" si="46"/>
        <v>2.75</v>
      </c>
      <c r="N1225" t="str">
        <f t="shared" si="47"/>
        <v/>
      </c>
    </row>
    <row r="1226" spans="9:14" ht="16.2" x14ac:dyDescent="0.4">
      <c r="I1226" s="155" t="s">
        <v>4116</v>
      </c>
      <c r="J1226" s="155" t="s">
        <v>4117</v>
      </c>
      <c r="K1226" s="155" t="s">
        <v>4118</v>
      </c>
      <c r="L1226" s="155">
        <v>3.37</v>
      </c>
      <c r="M1226">
        <f t="shared" si="46"/>
        <v>3.37</v>
      </c>
      <c r="N1226" t="str">
        <f t="shared" si="47"/>
        <v/>
      </c>
    </row>
    <row r="1227" spans="9:14" ht="16.2" x14ac:dyDescent="0.4">
      <c r="I1227" s="155" t="s">
        <v>4119</v>
      </c>
      <c r="J1227" s="155" t="s">
        <v>4120</v>
      </c>
      <c r="K1227" s="155" t="s">
        <v>4121</v>
      </c>
      <c r="L1227" s="155">
        <v>3.84</v>
      </c>
      <c r="M1227">
        <f t="shared" si="46"/>
        <v>3.84</v>
      </c>
      <c r="N1227" t="str">
        <f t="shared" si="47"/>
        <v>FRAGILES</v>
      </c>
    </row>
    <row r="1228" spans="9:14" ht="16.2" x14ac:dyDescent="0.4">
      <c r="I1228" s="155" t="s">
        <v>4122</v>
      </c>
      <c r="J1228" s="155" t="s">
        <v>4123</v>
      </c>
      <c r="K1228" s="155" t="s">
        <v>4124</v>
      </c>
      <c r="L1228" s="155">
        <v>2.73</v>
      </c>
      <c r="M1228">
        <f t="shared" si="46"/>
        <v>2.73</v>
      </c>
      <c r="N1228" t="str">
        <f t="shared" si="47"/>
        <v/>
      </c>
    </row>
    <row r="1229" spans="9:14" ht="16.2" x14ac:dyDescent="0.4">
      <c r="I1229" s="155" t="s">
        <v>4125</v>
      </c>
      <c r="J1229" s="155" t="s">
        <v>3372</v>
      </c>
      <c r="K1229" s="155" t="s">
        <v>4126</v>
      </c>
      <c r="L1229" s="155">
        <v>2.91</v>
      </c>
      <c r="M1229">
        <f t="shared" si="46"/>
        <v>2.91</v>
      </c>
      <c r="N1229" t="str">
        <f t="shared" si="47"/>
        <v/>
      </c>
    </row>
    <row r="1230" spans="9:14" ht="16.2" x14ac:dyDescent="0.4">
      <c r="I1230" s="155" t="s">
        <v>4127</v>
      </c>
      <c r="J1230" s="155" t="s">
        <v>1748</v>
      </c>
      <c r="K1230" s="155" t="s">
        <v>4128</v>
      </c>
      <c r="L1230" s="155">
        <v>3.74</v>
      </c>
      <c r="M1230">
        <f t="shared" si="46"/>
        <v>3.74</v>
      </c>
      <c r="N1230" t="str">
        <f t="shared" si="47"/>
        <v/>
      </c>
    </row>
    <row r="1231" spans="9:14" ht="16.2" x14ac:dyDescent="0.4">
      <c r="I1231" s="155" t="s">
        <v>4129</v>
      </c>
      <c r="J1231" s="155" t="s">
        <v>3835</v>
      </c>
      <c r="K1231" s="155" t="s">
        <v>4130</v>
      </c>
      <c r="L1231" s="155">
        <v>3.58</v>
      </c>
      <c r="M1231">
        <f t="shared" si="46"/>
        <v>3.58</v>
      </c>
      <c r="N1231" t="str">
        <f t="shared" si="47"/>
        <v/>
      </c>
    </row>
    <row r="1232" spans="9:14" ht="16.2" x14ac:dyDescent="0.4">
      <c r="I1232" s="155" t="s">
        <v>4131</v>
      </c>
      <c r="J1232" s="155" t="s">
        <v>4132</v>
      </c>
      <c r="K1232" s="155" t="s">
        <v>4133</v>
      </c>
      <c r="L1232" s="155">
        <v>3.42</v>
      </c>
      <c r="M1232">
        <f t="shared" si="46"/>
        <v>3.42</v>
      </c>
      <c r="N1232" t="str">
        <f t="shared" si="47"/>
        <v/>
      </c>
    </row>
    <row r="1233" spans="9:14" ht="16.2" x14ac:dyDescent="0.4">
      <c r="I1233" s="155" t="s">
        <v>4134</v>
      </c>
      <c r="J1233" s="155" t="s">
        <v>4135</v>
      </c>
      <c r="K1233" s="155" t="s">
        <v>4136</v>
      </c>
      <c r="L1233" s="155">
        <v>2.82</v>
      </c>
      <c r="M1233">
        <f t="shared" si="46"/>
        <v>2.82</v>
      </c>
      <c r="N1233" t="str">
        <f t="shared" si="47"/>
        <v/>
      </c>
    </row>
    <row r="1234" spans="9:14" ht="16.2" x14ac:dyDescent="0.4">
      <c r="I1234" s="155" t="s">
        <v>4137</v>
      </c>
      <c r="J1234" s="155" t="s">
        <v>4138</v>
      </c>
      <c r="K1234" s="155" t="s">
        <v>4139</v>
      </c>
      <c r="L1234" s="155">
        <v>3.55</v>
      </c>
      <c r="M1234">
        <f t="shared" si="46"/>
        <v>3.55</v>
      </c>
      <c r="N1234" t="str">
        <f t="shared" si="47"/>
        <v/>
      </c>
    </row>
    <row r="1235" spans="9:14" ht="16.2" x14ac:dyDescent="0.4">
      <c r="I1235" s="155" t="s">
        <v>4140</v>
      </c>
      <c r="J1235" s="155" t="s">
        <v>4141</v>
      </c>
      <c r="K1235" s="155" t="s">
        <v>4142</v>
      </c>
      <c r="L1235" s="155">
        <v>3.97</v>
      </c>
      <c r="M1235">
        <f t="shared" si="46"/>
        <v>3.97</v>
      </c>
      <c r="N1235" t="str">
        <f t="shared" si="47"/>
        <v>FRAGILES</v>
      </c>
    </row>
  </sheetData>
  <sheetProtection sheet="1" objects="1" scenarios="1"/>
  <autoFilter ref="B2:F256"/>
  <sortState ref="A3:E256">
    <sortCondition ref="B3:B256"/>
  </sortState>
  <mergeCells count="1">
    <mergeCell ref="B1:F1"/>
  </mergeCells>
  <conditionalFormatting sqref="C3:C255">
    <cfRule type="cellIs" dxfId="198" priority="9" operator="equal">
      <formula>0</formula>
    </cfRule>
  </conditionalFormatting>
  <conditionalFormatting sqref="B3">
    <cfRule type="expression" dxfId="197" priority="8">
      <formula>C3=1</formula>
    </cfRule>
  </conditionalFormatting>
  <conditionalFormatting sqref="B4:B8">
    <cfRule type="expression" dxfId="196" priority="7">
      <formula>C4=1</formula>
    </cfRule>
  </conditionalFormatting>
  <conditionalFormatting sqref="D3:E9">
    <cfRule type="expression" dxfId="195" priority="6">
      <formula>E3=1</formula>
    </cfRule>
  </conditionalFormatting>
  <conditionalFormatting sqref="B9:B255">
    <cfRule type="expression" dxfId="194" priority="5">
      <formula>C9=1</formula>
    </cfRule>
  </conditionalFormatting>
  <conditionalFormatting sqref="F3 F5:F254 F256">
    <cfRule type="expression" dxfId="193" priority="4">
      <formula>G3=1</formula>
    </cfRule>
  </conditionalFormatting>
  <conditionalFormatting sqref="F2:F254 F256:F1048576">
    <cfRule type="cellIs" dxfId="192" priority="3" operator="equal">
      <formula>"FRAGILES"</formula>
    </cfRule>
  </conditionalFormatting>
  <conditionalFormatting sqref="F255">
    <cfRule type="expression" dxfId="191" priority="2">
      <formula>G255=1</formula>
    </cfRule>
  </conditionalFormatting>
  <conditionalFormatting sqref="F255">
    <cfRule type="cellIs" dxfId="190" priority="1" operator="equal">
      <formula>"FRAGILES"</formula>
    </cfRule>
  </conditionalFormatting>
  <dataValidations count="1">
    <dataValidation type="list" allowBlank="1" showInputMessage="1" showErrorMessage="1" sqref="C3:C255">
      <formula1>$P$1:$P$1</formula1>
    </dataValidation>
  </dataValidations>
  <hyperlinks>
    <hyperlink ref="G1" location="'Page de garde'!Zone_d_impression" tooltip="Accueil" display="Page 1"/>
    <hyperlink ref="H1" location="Objectifs!Zone_d_impression" tooltip="Objectifs" display="Suivant"/>
  </hyperlink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X1338"/>
  <sheetViews>
    <sheetView showGridLines="0" showRowColHeaders="0" zoomScale="95" zoomScaleNormal="95" workbookViewId="0">
      <pane ySplit="3" topLeftCell="A68" activePane="bottomLeft" state="frozen"/>
      <selection pane="bottomLeft" sqref="A1:AV122"/>
    </sheetView>
  </sheetViews>
  <sheetFormatPr baseColWidth="10" defaultColWidth="2.6640625" defaultRowHeight="12" customHeight="1" x14ac:dyDescent="0.3"/>
  <cols>
    <col min="48" max="48" width="4" customWidth="1"/>
    <col min="49" max="60" width="0" style="152" hidden="1" customWidth="1"/>
    <col min="61" max="61" width="2.6640625" style="119"/>
    <col min="62" max="414" width="2.6640625" style="99"/>
  </cols>
  <sheetData>
    <row r="1" spans="1:56"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564" t="s">
        <v>249</v>
      </c>
      <c r="AO1" s="565"/>
      <c r="AP1" s="565"/>
      <c r="AQ1" s="565"/>
      <c r="AR1" s="565"/>
      <c r="AS1" s="565"/>
      <c r="AT1" s="565"/>
      <c r="AU1" s="565"/>
      <c r="AV1" s="566"/>
    </row>
    <row r="2" spans="1:56"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567"/>
      <c r="AO2" s="420"/>
      <c r="AP2" s="420"/>
      <c r="AQ2" s="420"/>
      <c r="AR2" s="420"/>
      <c r="AS2" s="420"/>
      <c r="AT2" s="420"/>
      <c r="AU2" s="420"/>
      <c r="AV2" s="568"/>
    </row>
    <row r="3" spans="1:56"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569"/>
      <c r="AO3" s="570"/>
      <c r="AP3" s="570"/>
      <c r="AQ3" s="570"/>
      <c r="AR3" s="570"/>
      <c r="AS3" s="570"/>
      <c r="AT3" s="570"/>
      <c r="AU3" s="570"/>
      <c r="AV3" s="571"/>
    </row>
    <row r="4" spans="1:56" ht="12" customHeight="1" thickTop="1" x14ac:dyDescent="0.3"/>
    <row r="5" spans="1:56" ht="12" customHeight="1" x14ac:dyDescent="0.3">
      <c r="A5" s="390" t="s">
        <v>165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row>
    <row r="6" spans="1:56" ht="12" customHeight="1"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row>
    <row r="7" spans="1:56" ht="12" customHeight="1" thickBot="1" x14ac:dyDescent="0.3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row>
    <row r="8" spans="1:56" ht="12" customHeight="1" x14ac:dyDescent="0.3">
      <c r="B8" s="482" t="str">
        <f>CONCATENATE(Identification!B10)</f>
        <v/>
      </c>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3"/>
      <c r="AR8" s="483"/>
      <c r="AS8" s="483"/>
      <c r="AT8" s="483"/>
      <c r="AU8" s="484"/>
    </row>
    <row r="9" spans="1:56" ht="12" customHeight="1" x14ac:dyDescent="0.3">
      <c r="B9" s="485"/>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7"/>
    </row>
    <row r="10" spans="1:56" ht="12" customHeight="1" x14ac:dyDescent="0.3">
      <c r="B10" s="485"/>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7"/>
    </row>
    <row r="11" spans="1:56" ht="12" customHeight="1" x14ac:dyDescent="0.3">
      <c r="B11" s="485"/>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6"/>
      <c r="AN11" s="486"/>
      <c r="AO11" s="486"/>
      <c r="AP11" s="486"/>
      <c r="AQ11" s="486"/>
      <c r="AR11" s="486"/>
      <c r="AS11" s="486"/>
      <c r="AT11" s="486"/>
      <c r="AU11" s="487"/>
    </row>
    <row r="12" spans="1:56" ht="12" customHeight="1" thickBot="1" x14ac:dyDescent="0.35">
      <c r="B12" s="488"/>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90"/>
    </row>
    <row r="13" spans="1:56" ht="12" customHeight="1" thickBot="1" x14ac:dyDescent="0.35"/>
    <row r="14" spans="1:56" ht="12" customHeight="1" x14ac:dyDescent="0.3">
      <c r="D14" s="379" t="s">
        <v>66</v>
      </c>
      <c r="E14" s="379"/>
      <c r="F14" s="379"/>
      <c r="G14" s="379"/>
      <c r="H14" s="379"/>
      <c r="I14" s="379"/>
      <c r="J14" s="379"/>
      <c r="K14" s="379"/>
      <c r="L14" s="379"/>
      <c r="M14" s="77"/>
      <c r="N14" s="77"/>
      <c r="O14" s="77"/>
      <c r="P14" s="77"/>
      <c r="Q14" s="77"/>
      <c r="R14" s="77"/>
      <c r="S14" s="572" t="s">
        <v>67</v>
      </c>
      <c r="T14" s="573"/>
      <c r="U14" s="573"/>
      <c r="V14" s="573"/>
      <c r="W14" s="573"/>
      <c r="X14" s="574"/>
      <c r="Y14" s="77"/>
      <c r="Z14" s="477"/>
      <c r="AA14" s="477"/>
      <c r="AB14" s="77"/>
      <c r="AC14" s="572" t="s">
        <v>69</v>
      </c>
      <c r="AD14" s="573"/>
      <c r="AE14" s="573"/>
      <c r="AF14" s="573"/>
      <c r="AG14" s="573"/>
      <c r="AH14" s="574"/>
      <c r="AI14" s="77"/>
      <c r="AJ14" s="477"/>
      <c r="AK14" s="477"/>
      <c r="AL14" s="77"/>
      <c r="AM14" s="572" t="s">
        <v>68</v>
      </c>
      <c r="AN14" s="573"/>
      <c r="AO14" s="573"/>
      <c r="AP14" s="573"/>
      <c r="AQ14" s="573"/>
      <c r="AR14" s="574"/>
      <c r="AS14" s="77"/>
      <c r="AT14" s="477"/>
      <c r="AU14" s="477"/>
      <c r="AX14" s="592" t="e">
        <f>VLOOKUP(Z14,Liste!$A:$B,2,FALSE)</f>
        <v>#N/A</v>
      </c>
      <c r="AY14" s="592"/>
      <c r="AZ14" s="592" t="e">
        <f>VLOOKUP(AJ14,Liste!$A:$B,2,FALSE)</f>
        <v>#N/A</v>
      </c>
      <c r="BA14" s="592"/>
      <c r="BB14" s="592" t="e">
        <f>VLOOKUP(AT14,Liste!$A:$B,2,FALSE)</f>
        <v>#N/A</v>
      </c>
      <c r="BC14" s="592"/>
      <c r="BD14" s="153"/>
    </row>
    <row r="15" spans="1:56" ht="12" customHeight="1" thickBot="1" x14ac:dyDescent="0.35">
      <c r="D15" s="379"/>
      <c r="E15" s="379"/>
      <c r="F15" s="379"/>
      <c r="G15" s="379"/>
      <c r="H15" s="379"/>
      <c r="I15" s="379"/>
      <c r="J15" s="379"/>
      <c r="K15" s="379"/>
      <c r="L15" s="379"/>
      <c r="M15" s="77"/>
      <c r="N15" s="77"/>
      <c r="O15" s="77"/>
      <c r="P15" s="77"/>
      <c r="Q15" s="77"/>
      <c r="R15" s="77"/>
      <c r="S15" s="575"/>
      <c r="T15" s="576"/>
      <c r="U15" s="576"/>
      <c r="V15" s="576"/>
      <c r="W15" s="576"/>
      <c r="X15" s="577"/>
      <c r="Y15" s="77"/>
      <c r="Z15" s="477"/>
      <c r="AA15" s="477"/>
      <c r="AB15" s="77"/>
      <c r="AC15" s="575"/>
      <c r="AD15" s="576"/>
      <c r="AE15" s="576"/>
      <c r="AF15" s="576"/>
      <c r="AG15" s="576"/>
      <c r="AH15" s="577"/>
      <c r="AI15" s="77"/>
      <c r="AJ15" s="477"/>
      <c r="AK15" s="477"/>
      <c r="AL15" s="77"/>
      <c r="AM15" s="575"/>
      <c r="AN15" s="576"/>
      <c r="AO15" s="576"/>
      <c r="AP15" s="576"/>
      <c r="AQ15" s="576"/>
      <c r="AR15" s="577"/>
      <c r="AS15" s="77"/>
      <c r="AT15" s="477"/>
      <c r="AU15" s="477"/>
      <c r="AX15" s="592"/>
      <c r="AY15" s="592"/>
      <c r="AZ15" s="592"/>
      <c r="BA15" s="592"/>
      <c r="BB15" s="592"/>
      <c r="BC15" s="592"/>
      <c r="BD15" s="153"/>
    </row>
    <row r="17" spans="4:58" ht="12" customHeight="1" thickBot="1" x14ac:dyDescent="0.35"/>
    <row r="18" spans="4:58" ht="12" customHeight="1" x14ac:dyDescent="0.3">
      <c r="D18" s="379" t="s">
        <v>197</v>
      </c>
      <c r="E18" s="379"/>
      <c r="F18" s="379"/>
      <c r="G18" s="379"/>
      <c r="H18" s="379"/>
      <c r="I18" s="379"/>
      <c r="J18" s="379"/>
      <c r="K18" s="379"/>
      <c r="L18" s="379"/>
      <c r="M18" s="77"/>
      <c r="N18" s="77"/>
      <c r="O18" s="77"/>
      <c r="P18" s="77"/>
      <c r="Q18" s="77"/>
      <c r="R18" s="77"/>
      <c r="S18" s="572" t="s">
        <v>26</v>
      </c>
      <c r="T18" s="573"/>
      <c r="U18" s="573"/>
      <c r="V18" s="573"/>
      <c r="W18" s="573"/>
      <c r="X18" s="574"/>
      <c r="Y18" s="77"/>
      <c r="Z18" s="477"/>
      <c r="AA18" s="477"/>
      <c r="AB18" s="77"/>
      <c r="AC18" s="572" t="s">
        <v>27</v>
      </c>
      <c r="AD18" s="573"/>
      <c r="AE18" s="573"/>
      <c r="AF18" s="573"/>
      <c r="AG18" s="573"/>
      <c r="AH18" s="574"/>
      <c r="AI18" s="77"/>
      <c r="AJ18" s="477"/>
      <c r="AK18" s="477"/>
      <c r="AL18" s="77"/>
      <c r="AM18" s="572" t="s">
        <v>859</v>
      </c>
      <c r="AN18" s="573"/>
      <c r="AO18" s="573"/>
      <c r="AP18" s="573"/>
      <c r="AQ18" s="573"/>
      <c r="AR18" s="574"/>
      <c r="AS18" s="77"/>
      <c r="AT18" s="477"/>
      <c r="AU18" s="477"/>
      <c r="AX18" s="592" t="e">
        <f>VLOOKUP(Z18,Liste!$A:$B,2,FALSE)</f>
        <v>#N/A</v>
      </c>
      <c r="AY18" s="592"/>
      <c r="AZ18" s="592" t="e">
        <f>VLOOKUP(AJ18,Liste!$A:$B,2,FALSE)</f>
        <v>#N/A</v>
      </c>
      <c r="BA18" s="592"/>
      <c r="BB18" s="592" t="e">
        <f>VLOOKUP(AT18,Liste!$A:$B,2,FALSE)</f>
        <v>#N/A</v>
      </c>
      <c r="BC18" s="592"/>
      <c r="BD18" s="153"/>
    </row>
    <row r="19" spans="4:58" ht="12" customHeight="1" thickBot="1" x14ac:dyDescent="0.35">
      <c r="D19" s="379"/>
      <c r="E19" s="379"/>
      <c r="F19" s="379"/>
      <c r="G19" s="379"/>
      <c r="H19" s="379"/>
      <c r="I19" s="379"/>
      <c r="J19" s="379"/>
      <c r="K19" s="379"/>
      <c r="L19" s="379"/>
      <c r="M19" s="77"/>
      <c r="N19" s="77"/>
      <c r="O19" s="77"/>
      <c r="P19" s="77"/>
      <c r="Q19" s="77"/>
      <c r="R19" s="77"/>
      <c r="S19" s="575"/>
      <c r="T19" s="576"/>
      <c r="U19" s="576"/>
      <c r="V19" s="576"/>
      <c r="W19" s="576"/>
      <c r="X19" s="577"/>
      <c r="Y19" s="77"/>
      <c r="Z19" s="477"/>
      <c r="AA19" s="477"/>
      <c r="AB19" s="77"/>
      <c r="AC19" s="575"/>
      <c r="AD19" s="576"/>
      <c r="AE19" s="576"/>
      <c r="AF19" s="576"/>
      <c r="AG19" s="576"/>
      <c r="AH19" s="577"/>
      <c r="AI19" s="77"/>
      <c r="AJ19" s="477"/>
      <c r="AK19" s="477"/>
      <c r="AL19" s="77"/>
      <c r="AM19" s="575"/>
      <c r="AN19" s="576"/>
      <c r="AO19" s="576"/>
      <c r="AP19" s="576"/>
      <c r="AQ19" s="576"/>
      <c r="AR19" s="577"/>
      <c r="AS19" s="77"/>
      <c r="AT19" s="477"/>
      <c r="AU19" s="477"/>
      <c r="AX19" s="592"/>
      <c r="AY19" s="592"/>
      <c r="AZ19" s="592"/>
      <c r="BA19" s="592"/>
      <c r="BB19" s="592"/>
      <c r="BC19" s="592"/>
      <c r="BD19" s="153"/>
    </row>
    <row r="20" spans="4:58" ht="12" customHeight="1" x14ac:dyDescent="0.3">
      <c r="D20" s="150"/>
      <c r="E20" s="150"/>
      <c r="F20" s="150"/>
      <c r="G20" s="150"/>
      <c r="H20" s="150"/>
      <c r="I20" s="150"/>
      <c r="J20" s="150"/>
      <c r="K20" s="150"/>
      <c r="L20" s="150"/>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X20" s="154"/>
      <c r="AY20" s="154"/>
      <c r="AZ20" s="154"/>
      <c r="BA20" s="154"/>
      <c r="BB20" s="154"/>
      <c r="BC20" s="154"/>
      <c r="BD20" s="153"/>
    </row>
    <row r="21" spans="4:58" ht="12" customHeight="1" thickBot="1" x14ac:dyDescent="0.35">
      <c r="L21" s="150"/>
      <c r="AB21" s="77"/>
      <c r="AC21" s="77"/>
      <c r="AD21" s="77"/>
      <c r="AE21" s="77"/>
      <c r="AF21" s="77"/>
      <c r="AG21" s="77"/>
      <c r="AH21" s="77"/>
      <c r="AI21" s="77"/>
      <c r="AJ21" s="77"/>
      <c r="AK21" s="77"/>
      <c r="AL21" s="77"/>
      <c r="AV21" s="77"/>
      <c r="AX21" s="214"/>
      <c r="AY21" s="214"/>
      <c r="AZ21" s="160"/>
      <c r="BA21" s="214"/>
      <c r="BB21" s="214"/>
      <c r="BC21" s="154"/>
      <c r="BD21" s="153"/>
    </row>
    <row r="22" spans="4:58" ht="12" customHeight="1" x14ac:dyDescent="0.3">
      <c r="P22" s="77"/>
      <c r="S22" s="572" t="s">
        <v>858</v>
      </c>
      <c r="T22" s="573"/>
      <c r="U22" s="573"/>
      <c r="V22" s="573"/>
      <c r="W22" s="573"/>
      <c r="X22" s="574"/>
      <c r="Y22" s="77"/>
      <c r="Z22" s="477"/>
      <c r="AA22" s="477"/>
      <c r="AC22" s="593" t="s">
        <v>198</v>
      </c>
      <c r="AD22" s="594"/>
      <c r="AE22" s="594"/>
      <c r="AF22" s="594"/>
      <c r="AG22" s="594"/>
      <c r="AH22" s="594"/>
      <c r="AI22" s="594"/>
      <c r="AJ22" s="594"/>
      <c r="AK22" s="594"/>
      <c r="AL22" s="594"/>
      <c r="AM22" s="594"/>
      <c r="AN22" s="594"/>
      <c r="AO22" s="594"/>
      <c r="AP22" s="594"/>
      <c r="AQ22" s="594"/>
      <c r="AR22" s="595"/>
      <c r="AT22" s="477"/>
      <c r="AU22" s="477"/>
      <c r="AV22" s="77"/>
      <c r="AX22" s="592" t="e">
        <f>VLOOKUP(Z22,Liste!$A:$B,2,FALSE)</f>
        <v>#N/A</v>
      </c>
      <c r="AY22" s="592"/>
      <c r="AZ22" s="160"/>
      <c r="BA22" s="214"/>
      <c r="BB22" s="592" t="e">
        <f>VLOOKUP(AT22,Liste!$A:$B,2,FALSE)</f>
        <v>#N/A</v>
      </c>
      <c r="BC22" s="592"/>
      <c r="BD22" s="153"/>
    </row>
    <row r="23" spans="4:58" ht="12" customHeight="1" thickBot="1" x14ac:dyDescent="0.35">
      <c r="S23" s="575"/>
      <c r="T23" s="576"/>
      <c r="U23" s="576"/>
      <c r="V23" s="576"/>
      <c r="W23" s="576"/>
      <c r="X23" s="577"/>
      <c r="Y23" s="77"/>
      <c r="Z23" s="477"/>
      <c r="AA23" s="477"/>
      <c r="AC23" s="596"/>
      <c r="AD23" s="597"/>
      <c r="AE23" s="597"/>
      <c r="AF23" s="597"/>
      <c r="AG23" s="597"/>
      <c r="AH23" s="597"/>
      <c r="AI23" s="597"/>
      <c r="AJ23" s="597"/>
      <c r="AK23" s="597"/>
      <c r="AL23" s="597"/>
      <c r="AM23" s="597"/>
      <c r="AN23" s="597"/>
      <c r="AO23" s="597"/>
      <c r="AP23" s="597"/>
      <c r="AQ23" s="597"/>
      <c r="AR23" s="598"/>
      <c r="AT23" s="477"/>
      <c r="AU23" s="477"/>
      <c r="AX23" s="592"/>
      <c r="AY23" s="592"/>
      <c r="BA23" s="214"/>
      <c r="BB23" s="592"/>
      <c r="BC23" s="592"/>
    </row>
    <row r="24" spans="4:58" ht="12" customHeight="1" x14ac:dyDescent="0.3">
      <c r="AZ24" s="592"/>
      <c r="BA24" s="592"/>
    </row>
    <row r="25" spans="4:58" ht="12" customHeight="1" x14ac:dyDescent="0.3">
      <c r="AZ25" s="592"/>
      <c r="BA25" s="592"/>
    </row>
    <row r="26" spans="4:58" ht="12" customHeight="1" x14ac:dyDescent="0.3">
      <c r="AZ26" s="154"/>
      <c r="BA26" s="154"/>
    </row>
    <row r="27" spans="4:58" ht="12" customHeight="1" thickBot="1" x14ac:dyDescent="0.35">
      <c r="AZ27" s="154"/>
      <c r="BA27" s="154"/>
    </row>
    <row r="28" spans="4:58" ht="12" customHeight="1" x14ac:dyDescent="0.3">
      <c r="D28" s="379" t="s">
        <v>199</v>
      </c>
      <c r="E28" s="379"/>
      <c r="F28" s="379"/>
      <c r="G28" s="379"/>
      <c r="H28" s="379"/>
      <c r="I28" s="379"/>
      <c r="J28" s="379"/>
      <c r="K28" s="379"/>
      <c r="L28" s="379"/>
      <c r="M28" s="379"/>
      <c r="N28" s="379"/>
      <c r="O28" s="379"/>
      <c r="P28" s="379"/>
      <c r="Q28" s="77"/>
      <c r="R28" s="77"/>
      <c r="U28" s="572" t="s">
        <v>200</v>
      </c>
      <c r="V28" s="573"/>
      <c r="W28" s="573"/>
      <c r="X28" s="573"/>
      <c r="Y28" s="573"/>
      <c r="Z28" s="574"/>
      <c r="AB28" s="578"/>
      <c r="AC28" s="579"/>
      <c r="AD28" s="579"/>
      <c r="AE28" s="579"/>
      <c r="AF28" s="579"/>
      <c r="AG28" s="580"/>
      <c r="AJ28" s="379" t="s">
        <v>4148</v>
      </c>
      <c r="AK28" s="379"/>
      <c r="AL28" s="379"/>
      <c r="AM28" s="379"/>
      <c r="AN28" s="379"/>
      <c r="AO28" s="390" t="s">
        <v>4146</v>
      </c>
      <c r="AP28" s="600"/>
      <c r="AQ28" s="601"/>
      <c r="AR28" s="150"/>
      <c r="AS28" s="390" t="s">
        <v>4147</v>
      </c>
      <c r="AT28" s="600"/>
      <c r="AU28" s="601"/>
      <c r="AX28" s="599">
        <f>AB28</f>
        <v>0</v>
      </c>
      <c r="AY28" s="599"/>
      <c r="AZ28" s="599"/>
      <c r="BA28" s="599">
        <f>AP28</f>
        <v>0</v>
      </c>
      <c r="BB28" s="599"/>
      <c r="BC28" s="599"/>
      <c r="BD28" s="599">
        <f>AT28</f>
        <v>0</v>
      </c>
      <c r="BE28" s="599"/>
      <c r="BF28" s="599"/>
    </row>
    <row r="29" spans="4:58" ht="12" customHeight="1" thickBot="1" x14ac:dyDescent="0.35">
      <c r="D29" s="379"/>
      <c r="E29" s="379"/>
      <c r="F29" s="379"/>
      <c r="G29" s="379"/>
      <c r="H29" s="379"/>
      <c r="I29" s="379"/>
      <c r="J29" s="379"/>
      <c r="K29" s="379"/>
      <c r="L29" s="379"/>
      <c r="M29" s="379"/>
      <c r="N29" s="379"/>
      <c r="O29" s="379"/>
      <c r="P29" s="379"/>
      <c r="Q29" s="77"/>
      <c r="R29" s="77"/>
      <c r="U29" s="575"/>
      <c r="V29" s="576"/>
      <c r="W29" s="576"/>
      <c r="X29" s="576"/>
      <c r="Y29" s="576"/>
      <c r="Z29" s="577"/>
      <c r="AB29" s="581"/>
      <c r="AC29" s="582"/>
      <c r="AD29" s="582"/>
      <c r="AE29" s="582"/>
      <c r="AF29" s="582"/>
      <c r="AG29" s="583"/>
      <c r="AJ29" s="379"/>
      <c r="AK29" s="379"/>
      <c r="AL29" s="379"/>
      <c r="AM29" s="379"/>
      <c r="AN29" s="379"/>
      <c r="AO29" s="390"/>
      <c r="AP29" s="602"/>
      <c r="AQ29" s="603"/>
      <c r="AS29" s="390"/>
      <c r="AT29" s="602"/>
      <c r="AU29" s="603"/>
      <c r="AX29" s="599"/>
      <c r="AY29" s="599"/>
      <c r="AZ29" s="599"/>
      <c r="BA29" s="599"/>
      <c r="BB29" s="599"/>
      <c r="BC29" s="599"/>
      <c r="BD29" s="599"/>
      <c r="BE29" s="599"/>
      <c r="BF29" s="599"/>
    </row>
    <row r="30" spans="4:58" ht="12" customHeight="1" x14ac:dyDescent="0.3">
      <c r="AB30" s="115"/>
      <c r="AC30" s="115"/>
      <c r="AD30" s="115"/>
      <c r="AE30" s="115"/>
      <c r="AF30" s="115"/>
      <c r="AG30" s="115"/>
    </row>
    <row r="31" spans="4:58" ht="12" customHeight="1" thickBot="1" x14ac:dyDescent="0.35"/>
    <row r="32" spans="4:58" ht="12" customHeight="1" x14ac:dyDescent="0.3">
      <c r="M32" s="611" t="s">
        <v>201</v>
      </c>
      <c r="N32" s="612"/>
      <c r="O32" s="612"/>
      <c r="P32" s="612"/>
      <c r="Q32" s="612"/>
      <c r="R32" s="612"/>
      <c r="S32" s="613"/>
      <c r="U32" s="604" t="s">
        <v>856</v>
      </c>
      <c r="V32" s="605"/>
      <c r="W32" s="605"/>
      <c r="X32" s="605"/>
      <c r="Y32" s="605"/>
      <c r="Z32" s="606"/>
      <c r="AB32" s="578"/>
      <c r="AC32" s="579"/>
      <c r="AD32" s="579"/>
      <c r="AE32" s="579"/>
      <c r="AF32" s="579"/>
      <c r="AG32" s="580"/>
      <c r="AX32" s="599">
        <f>AB32</f>
        <v>0</v>
      </c>
      <c r="AY32" s="599"/>
      <c r="AZ32" s="599"/>
    </row>
    <row r="33" spans="1:56" ht="12" customHeight="1" thickBot="1" x14ac:dyDescent="0.35">
      <c r="M33" s="614"/>
      <c r="N33" s="615"/>
      <c r="O33" s="615"/>
      <c r="P33" s="615"/>
      <c r="Q33" s="615"/>
      <c r="R33" s="615"/>
      <c r="S33" s="616"/>
      <c r="U33" s="607"/>
      <c r="V33" s="608"/>
      <c r="W33" s="608"/>
      <c r="X33" s="608"/>
      <c r="Y33" s="608"/>
      <c r="Z33" s="609"/>
      <c r="AB33" s="581"/>
      <c r="AC33" s="582"/>
      <c r="AD33" s="582"/>
      <c r="AE33" s="582"/>
      <c r="AF33" s="582"/>
      <c r="AG33" s="583"/>
      <c r="AX33" s="599"/>
      <c r="AY33" s="599"/>
      <c r="AZ33" s="599"/>
    </row>
    <row r="34" spans="1:56" ht="18" customHeight="1" thickBot="1" x14ac:dyDescent="0.35">
      <c r="M34" s="614"/>
      <c r="N34" s="615"/>
      <c r="O34" s="615"/>
      <c r="P34" s="615"/>
      <c r="Q34" s="615"/>
      <c r="R34" s="615"/>
      <c r="S34" s="616"/>
    </row>
    <row r="35" spans="1:56" ht="18" customHeight="1" x14ac:dyDescent="0.3">
      <c r="M35" s="614"/>
      <c r="N35" s="615"/>
      <c r="O35" s="615"/>
      <c r="P35" s="615"/>
      <c r="Q35" s="615"/>
      <c r="R35" s="615"/>
      <c r="S35" s="616"/>
      <c r="U35" s="604" t="s">
        <v>857</v>
      </c>
      <c r="V35" s="605"/>
      <c r="W35" s="605"/>
      <c r="X35" s="605"/>
      <c r="Y35" s="605"/>
      <c r="Z35" s="606"/>
      <c r="AB35" s="578"/>
      <c r="AC35" s="579"/>
      <c r="AD35" s="579"/>
      <c r="AE35" s="579"/>
      <c r="AF35" s="579"/>
      <c r="AG35" s="580"/>
      <c r="AX35" s="599">
        <f>AB35</f>
        <v>0</v>
      </c>
      <c r="AY35" s="599"/>
      <c r="AZ35" s="599"/>
    </row>
    <row r="36" spans="1:56" ht="18" customHeight="1" thickBot="1" x14ac:dyDescent="0.35">
      <c r="M36" s="617"/>
      <c r="N36" s="618"/>
      <c r="O36" s="618"/>
      <c r="P36" s="618"/>
      <c r="Q36" s="618"/>
      <c r="R36" s="618"/>
      <c r="S36" s="619"/>
      <c r="U36" s="607"/>
      <c r="V36" s="608"/>
      <c r="W36" s="608"/>
      <c r="X36" s="608"/>
      <c r="Y36" s="608"/>
      <c r="Z36" s="609"/>
      <c r="AB36" s="581"/>
      <c r="AC36" s="582"/>
      <c r="AD36" s="582"/>
      <c r="AE36" s="582"/>
      <c r="AF36" s="582"/>
      <c r="AG36" s="583"/>
      <c r="AX36" s="599"/>
      <c r="AY36" s="599"/>
      <c r="AZ36" s="599"/>
    </row>
    <row r="37" spans="1:56" ht="18" customHeight="1" x14ac:dyDescent="0.3"/>
    <row r="38" spans="1:56" ht="12" customHeight="1" x14ac:dyDescent="0.3">
      <c r="A38" s="396" t="s">
        <v>202</v>
      </c>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row>
    <row r="39" spans="1:56" ht="12" customHeight="1" thickBot="1" x14ac:dyDescent="0.35"/>
    <row r="40" spans="1:56" ht="12" customHeight="1" thickTop="1" x14ac:dyDescent="0.3">
      <c r="A40" s="378"/>
      <c r="B40" s="378"/>
      <c r="C40" s="378"/>
      <c r="D40" s="390" t="str">
        <f>$D$1</f>
        <v>Appel à projets commun 2019</v>
      </c>
      <c r="E40" s="390"/>
      <c r="F40" s="390"/>
      <c r="G40" s="390"/>
      <c r="H40" s="390"/>
      <c r="I40" s="390"/>
      <c r="J40" s="390"/>
      <c r="K40" s="390"/>
      <c r="L40" s="390"/>
      <c r="M40" s="390"/>
      <c r="N40" s="390"/>
      <c r="O40" s="390"/>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564" t="s">
        <v>249</v>
      </c>
      <c r="AO40" s="565"/>
      <c r="AP40" s="565"/>
      <c r="AQ40" s="565"/>
      <c r="AR40" s="565"/>
      <c r="AS40" s="565"/>
      <c r="AT40" s="565"/>
      <c r="AU40" s="565"/>
      <c r="AV40" s="566"/>
    </row>
    <row r="41" spans="1:56" ht="12" customHeight="1" x14ac:dyDescent="0.3">
      <c r="A41" s="378"/>
      <c r="B41" s="378"/>
      <c r="C41" s="378"/>
      <c r="D41" s="390"/>
      <c r="E41" s="390"/>
      <c r="F41" s="390"/>
      <c r="G41" s="390"/>
      <c r="H41" s="390"/>
      <c r="I41" s="390"/>
      <c r="J41" s="390"/>
      <c r="K41" s="390"/>
      <c r="L41" s="390"/>
      <c r="M41" s="390"/>
      <c r="N41" s="390"/>
      <c r="O41" s="390"/>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567"/>
      <c r="AO41" s="420"/>
      <c r="AP41" s="420"/>
      <c r="AQ41" s="420"/>
      <c r="AR41" s="420"/>
      <c r="AS41" s="420"/>
      <c r="AT41" s="420"/>
      <c r="AU41" s="420"/>
      <c r="AV41" s="568"/>
    </row>
    <row r="42" spans="1:56" ht="12" customHeight="1" thickBot="1" x14ac:dyDescent="0.35">
      <c r="A42" s="378"/>
      <c r="B42" s="378"/>
      <c r="C42" s="378"/>
      <c r="D42" s="390"/>
      <c r="E42" s="390"/>
      <c r="F42" s="390"/>
      <c r="G42" s="390"/>
      <c r="H42" s="390"/>
      <c r="I42" s="390"/>
      <c r="J42" s="390"/>
      <c r="K42" s="390"/>
      <c r="L42" s="390"/>
      <c r="M42" s="390"/>
      <c r="N42" s="390"/>
      <c r="O42" s="390"/>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569"/>
      <c r="AO42" s="570"/>
      <c r="AP42" s="570"/>
      <c r="AQ42" s="570"/>
      <c r="AR42" s="570"/>
      <c r="AS42" s="570"/>
      <c r="AT42" s="570"/>
      <c r="AU42" s="570"/>
      <c r="AV42" s="571"/>
    </row>
    <row r="43" spans="1:56" ht="12" customHeight="1" thickTop="1" x14ac:dyDescent="0.3">
      <c r="D43" s="379" t="s">
        <v>207</v>
      </c>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153"/>
      <c r="AX43" s="153"/>
      <c r="AY43" s="153"/>
      <c r="AZ43" s="153"/>
      <c r="BA43" s="153"/>
      <c r="BB43" s="153"/>
      <c r="BC43" s="153"/>
      <c r="BD43" s="153"/>
    </row>
    <row r="44" spans="1:56" ht="12" customHeight="1" x14ac:dyDescent="0.3">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153"/>
      <c r="AX44" s="153"/>
      <c r="AY44" s="153"/>
      <c r="AZ44" s="153"/>
      <c r="BA44" s="153"/>
      <c r="BB44" s="153"/>
      <c r="BC44" s="153"/>
      <c r="BD44" s="153"/>
    </row>
    <row r="45" spans="1:56" ht="10.95" customHeight="1" x14ac:dyDescent="0.3">
      <c r="B45" s="590" t="str">
        <f>IF(D45=0,"",1)</f>
        <v/>
      </c>
      <c r="C45" s="591"/>
      <c r="D45" s="584"/>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6"/>
    </row>
    <row r="46" spans="1:56" ht="10.95" customHeight="1" x14ac:dyDescent="0.3">
      <c r="B46" s="590"/>
      <c r="C46" s="591"/>
      <c r="D46" s="587"/>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9"/>
    </row>
    <row r="47" spans="1:56" ht="10.95" customHeight="1" x14ac:dyDescent="0.3">
      <c r="B47" s="590" t="str">
        <f>IF(D47=0,"",B45+1)</f>
        <v/>
      </c>
      <c r="C47" s="591"/>
      <c r="D47" s="584"/>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6"/>
    </row>
    <row r="48" spans="1:56" ht="10.95" customHeight="1" x14ac:dyDescent="0.3">
      <c r="B48" s="590"/>
      <c r="C48" s="591"/>
      <c r="D48" s="587"/>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K48" s="588"/>
      <c r="AL48" s="588"/>
      <c r="AM48" s="588"/>
      <c r="AN48" s="588"/>
      <c r="AO48" s="588"/>
      <c r="AP48" s="588"/>
      <c r="AQ48" s="588"/>
      <c r="AR48" s="588"/>
      <c r="AS48" s="588"/>
      <c r="AT48" s="588"/>
      <c r="AU48" s="589"/>
    </row>
    <row r="49" spans="2:56" ht="10.95" customHeight="1" x14ac:dyDescent="0.3">
      <c r="B49" s="590" t="str">
        <f t="shared" ref="B49" si="0">IF(D49=0,"",B47+1)</f>
        <v/>
      </c>
      <c r="C49" s="591"/>
      <c r="D49" s="584"/>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6"/>
    </row>
    <row r="50" spans="2:56" ht="10.95" customHeight="1" x14ac:dyDescent="0.3">
      <c r="B50" s="590"/>
      <c r="C50" s="591"/>
      <c r="D50" s="587"/>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9"/>
    </row>
    <row r="51" spans="2:56" ht="10.95" customHeight="1" x14ac:dyDescent="0.3">
      <c r="B51" s="590" t="str">
        <f t="shared" ref="B51" si="1">IF(D51=0,"",B49+1)</f>
        <v/>
      </c>
      <c r="C51" s="591"/>
      <c r="D51" s="584"/>
      <c r="E51" s="585"/>
      <c r="F51" s="585"/>
      <c r="G51" s="58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6"/>
    </row>
    <row r="52" spans="2:56" ht="10.95" customHeight="1" x14ac:dyDescent="0.3">
      <c r="B52" s="590"/>
      <c r="C52" s="591"/>
      <c r="D52" s="587"/>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9"/>
    </row>
    <row r="53" spans="2:56" ht="10.95" customHeight="1" x14ac:dyDescent="0.3">
      <c r="B53" s="590" t="str">
        <f t="shared" ref="B53" si="2">IF(D53=0,"",B51+1)</f>
        <v/>
      </c>
      <c r="C53" s="591"/>
      <c r="D53" s="584"/>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6"/>
    </row>
    <row r="54" spans="2:56" ht="10.95" customHeight="1" x14ac:dyDescent="0.3">
      <c r="B54" s="590"/>
      <c r="C54" s="591"/>
      <c r="D54" s="587"/>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c r="AP54" s="588"/>
      <c r="AQ54" s="588"/>
      <c r="AR54" s="588"/>
      <c r="AS54" s="588"/>
      <c r="AT54" s="588"/>
      <c r="AU54" s="589"/>
    </row>
    <row r="55" spans="2:56" ht="10.95" customHeight="1" x14ac:dyDescent="0.3">
      <c r="B55" s="590" t="str">
        <f t="shared" ref="B55" si="3">IF(D55=0,"",B53+1)</f>
        <v/>
      </c>
      <c r="C55" s="591"/>
      <c r="D55" s="584"/>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6"/>
    </row>
    <row r="56" spans="2:56" ht="10.95" customHeight="1" x14ac:dyDescent="0.3">
      <c r="B56" s="590"/>
      <c r="C56" s="591"/>
      <c r="D56" s="587"/>
      <c r="E56" s="588"/>
      <c r="F56" s="588"/>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9"/>
    </row>
    <row r="57" spans="2:56" ht="10.95" customHeight="1" x14ac:dyDescent="0.3">
      <c r="B57" s="590" t="str">
        <f t="shared" ref="B57" si="4">IF(D57=0,"",B55+1)</f>
        <v/>
      </c>
      <c r="C57" s="591"/>
      <c r="D57" s="584"/>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c r="AR57" s="585"/>
      <c r="AS57" s="585"/>
      <c r="AT57" s="585"/>
      <c r="AU57" s="586"/>
    </row>
    <row r="58" spans="2:56" ht="10.95" customHeight="1" x14ac:dyDescent="0.3">
      <c r="B58" s="590"/>
      <c r="C58" s="591"/>
      <c r="D58" s="587"/>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9"/>
    </row>
    <row r="59" spans="2:56" ht="10.95" customHeight="1" x14ac:dyDescent="0.3">
      <c r="B59" s="590" t="str">
        <f t="shared" ref="B59" si="5">IF(D59=0,"",B57+1)</f>
        <v/>
      </c>
      <c r="C59" s="591"/>
      <c r="D59" s="584"/>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O59" s="585"/>
      <c r="AP59" s="585"/>
      <c r="AQ59" s="585"/>
      <c r="AR59" s="585"/>
      <c r="AS59" s="585"/>
      <c r="AT59" s="585"/>
      <c r="AU59" s="586"/>
    </row>
    <row r="60" spans="2:56" ht="10.95" customHeight="1" x14ac:dyDescent="0.3">
      <c r="B60" s="590"/>
      <c r="C60" s="591"/>
      <c r="D60" s="587"/>
      <c r="E60" s="588"/>
      <c r="F60" s="588"/>
      <c r="G60" s="588"/>
      <c r="H60" s="588"/>
      <c r="I60" s="588"/>
      <c r="J60" s="588"/>
      <c r="K60" s="588"/>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9"/>
    </row>
    <row r="61" spans="2:56" ht="12" customHeight="1" x14ac:dyDescent="0.3">
      <c r="B61" s="86"/>
      <c r="C61" s="86"/>
      <c r="D61" s="379" t="s">
        <v>208</v>
      </c>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153"/>
      <c r="AX61" s="153"/>
      <c r="AY61" s="153"/>
      <c r="AZ61" s="153"/>
      <c r="BA61" s="153"/>
      <c r="BB61" s="153"/>
      <c r="BC61" s="153"/>
      <c r="BD61" s="153"/>
    </row>
    <row r="62" spans="2:56" ht="12" customHeight="1" x14ac:dyDescent="0.3">
      <c r="B62" s="86"/>
      <c r="C62" s="86"/>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153"/>
      <c r="AX62" s="153"/>
      <c r="AY62" s="153"/>
      <c r="AZ62" s="153"/>
      <c r="BA62" s="153"/>
      <c r="BB62" s="153"/>
      <c r="BC62" s="153"/>
      <c r="BD62" s="153"/>
    </row>
    <row r="63" spans="2:56" ht="10.95" customHeight="1" x14ac:dyDescent="0.3">
      <c r="B63" s="590" t="str">
        <f>IF(D63=0,"",1)</f>
        <v/>
      </c>
      <c r="C63" s="610"/>
      <c r="D63" s="584"/>
      <c r="E63" s="585"/>
      <c r="F63" s="585"/>
      <c r="G63" s="585"/>
      <c r="H63" s="585"/>
      <c r="I63" s="585"/>
      <c r="J63" s="585"/>
      <c r="K63" s="585"/>
      <c r="L63" s="585"/>
      <c r="M63" s="585"/>
      <c r="N63" s="585"/>
      <c r="O63" s="585"/>
      <c r="P63" s="585"/>
      <c r="Q63" s="585"/>
      <c r="R63" s="585"/>
      <c r="S63" s="585"/>
      <c r="T63" s="585"/>
      <c r="U63" s="585"/>
      <c r="V63" s="585"/>
      <c r="W63" s="585"/>
      <c r="X63" s="585"/>
      <c r="Y63" s="585"/>
      <c r="Z63" s="585"/>
      <c r="AA63" s="585"/>
      <c r="AB63" s="585"/>
      <c r="AC63" s="585"/>
      <c r="AD63" s="585"/>
      <c r="AE63" s="585"/>
      <c r="AF63" s="585"/>
      <c r="AG63" s="585"/>
      <c r="AH63" s="585"/>
      <c r="AI63" s="585"/>
      <c r="AJ63" s="585"/>
      <c r="AK63" s="585"/>
      <c r="AL63" s="585"/>
      <c r="AM63" s="585"/>
      <c r="AN63" s="585"/>
      <c r="AO63" s="585"/>
      <c r="AP63" s="585"/>
      <c r="AQ63" s="585"/>
      <c r="AR63" s="585"/>
      <c r="AS63" s="585"/>
      <c r="AT63" s="585"/>
      <c r="AU63" s="586"/>
    </row>
    <row r="64" spans="2:56" ht="10.95" customHeight="1" x14ac:dyDescent="0.3">
      <c r="B64" s="590"/>
      <c r="C64" s="610"/>
      <c r="D64" s="587"/>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9"/>
    </row>
    <row r="65" spans="1:48" ht="10.95" customHeight="1" x14ac:dyDescent="0.3">
      <c r="B65" s="590" t="str">
        <f>IF(D65=0,"",B63+1)</f>
        <v/>
      </c>
      <c r="C65" s="610"/>
      <c r="D65" s="584"/>
      <c r="E65" s="585"/>
      <c r="F65" s="585"/>
      <c r="G65" s="585"/>
      <c r="H65" s="585"/>
      <c r="I65" s="585"/>
      <c r="J65" s="585"/>
      <c r="K65" s="585"/>
      <c r="L65" s="585"/>
      <c r="M65" s="585"/>
      <c r="N65" s="585"/>
      <c r="O65" s="585"/>
      <c r="P65" s="585"/>
      <c r="Q65" s="585"/>
      <c r="R65" s="585"/>
      <c r="S65" s="585"/>
      <c r="T65" s="585"/>
      <c r="U65" s="585"/>
      <c r="V65" s="585"/>
      <c r="W65" s="585"/>
      <c r="X65" s="585"/>
      <c r="Y65" s="585"/>
      <c r="Z65" s="585"/>
      <c r="AA65" s="585"/>
      <c r="AB65" s="585"/>
      <c r="AC65" s="585"/>
      <c r="AD65" s="585"/>
      <c r="AE65" s="585"/>
      <c r="AF65" s="585"/>
      <c r="AG65" s="585"/>
      <c r="AH65" s="585"/>
      <c r="AI65" s="585"/>
      <c r="AJ65" s="585"/>
      <c r="AK65" s="585"/>
      <c r="AL65" s="585"/>
      <c r="AM65" s="585"/>
      <c r="AN65" s="585"/>
      <c r="AO65" s="585"/>
      <c r="AP65" s="585"/>
      <c r="AQ65" s="585"/>
      <c r="AR65" s="585"/>
      <c r="AS65" s="585"/>
      <c r="AT65" s="585"/>
      <c r="AU65" s="586"/>
    </row>
    <row r="66" spans="1:48" ht="10.95" customHeight="1" x14ac:dyDescent="0.3">
      <c r="B66" s="590"/>
      <c r="C66" s="610"/>
      <c r="D66" s="587"/>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9"/>
    </row>
    <row r="67" spans="1:48" ht="10.95" customHeight="1" x14ac:dyDescent="0.3">
      <c r="B67" s="590" t="str">
        <f t="shared" ref="B67" si="6">IF(D67=0,"",B65+1)</f>
        <v/>
      </c>
      <c r="C67" s="610"/>
      <c r="D67" s="584"/>
      <c r="E67" s="585"/>
      <c r="F67" s="585"/>
      <c r="G67" s="585"/>
      <c r="H67" s="585"/>
      <c r="I67" s="585"/>
      <c r="J67" s="585"/>
      <c r="K67" s="585"/>
      <c r="L67" s="585"/>
      <c r="M67" s="585"/>
      <c r="N67" s="585"/>
      <c r="O67" s="585"/>
      <c r="P67" s="585"/>
      <c r="Q67" s="585"/>
      <c r="R67" s="585"/>
      <c r="S67" s="585"/>
      <c r="T67" s="585"/>
      <c r="U67" s="585"/>
      <c r="V67" s="585"/>
      <c r="W67" s="585"/>
      <c r="X67" s="585"/>
      <c r="Y67" s="585"/>
      <c r="Z67" s="585"/>
      <c r="AA67" s="585"/>
      <c r="AB67" s="585"/>
      <c r="AC67" s="585"/>
      <c r="AD67" s="585"/>
      <c r="AE67" s="585"/>
      <c r="AF67" s="585"/>
      <c r="AG67" s="585"/>
      <c r="AH67" s="585"/>
      <c r="AI67" s="585"/>
      <c r="AJ67" s="585"/>
      <c r="AK67" s="585"/>
      <c r="AL67" s="585"/>
      <c r="AM67" s="585"/>
      <c r="AN67" s="585"/>
      <c r="AO67" s="585"/>
      <c r="AP67" s="585"/>
      <c r="AQ67" s="585"/>
      <c r="AR67" s="585"/>
      <c r="AS67" s="585"/>
      <c r="AT67" s="585"/>
      <c r="AU67" s="586"/>
    </row>
    <row r="68" spans="1:48" ht="10.95" customHeight="1" x14ac:dyDescent="0.3">
      <c r="B68" s="590"/>
      <c r="C68" s="610"/>
      <c r="D68" s="587"/>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9"/>
    </row>
    <row r="69" spans="1:48" ht="10.95" customHeight="1" x14ac:dyDescent="0.3">
      <c r="B69" s="590" t="str">
        <f t="shared" ref="B69" si="7">IF(D69=0,"",B67+1)</f>
        <v/>
      </c>
      <c r="C69" s="610"/>
      <c r="D69" s="584"/>
      <c r="E69" s="585"/>
      <c r="F69" s="585"/>
      <c r="G69" s="585"/>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6"/>
    </row>
    <row r="70" spans="1:48" ht="10.95" customHeight="1" x14ac:dyDescent="0.3">
      <c r="B70" s="590"/>
      <c r="C70" s="610"/>
      <c r="D70" s="587"/>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9"/>
    </row>
    <row r="71" spans="1:48" ht="10.95" customHeight="1" x14ac:dyDescent="0.3">
      <c r="B71" s="590" t="str">
        <f t="shared" ref="B71" si="8">IF(D71=0,"",B69+1)</f>
        <v/>
      </c>
      <c r="C71" s="610"/>
      <c r="D71" s="584"/>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6"/>
    </row>
    <row r="72" spans="1:48" ht="10.95" customHeight="1" x14ac:dyDescent="0.3">
      <c r="B72" s="590"/>
      <c r="C72" s="610"/>
      <c r="D72" s="587"/>
      <c r="E72" s="588"/>
      <c r="F72" s="588"/>
      <c r="G72" s="588"/>
      <c r="H72" s="588"/>
      <c r="I72" s="588"/>
      <c r="J72" s="588"/>
      <c r="K72" s="588"/>
      <c r="L72" s="588"/>
      <c r="M72" s="588"/>
      <c r="N72" s="588"/>
      <c r="O72" s="588"/>
      <c r="P72" s="588"/>
      <c r="Q72" s="588"/>
      <c r="R72" s="588"/>
      <c r="S72" s="588"/>
      <c r="T72" s="588"/>
      <c r="U72" s="588"/>
      <c r="V72" s="588"/>
      <c r="W72" s="588"/>
      <c r="X72" s="588"/>
      <c r="Y72" s="588"/>
      <c r="Z72" s="588"/>
      <c r="AA72" s="588"/>
      <c r="AB72" s="588"/>
      <c r="AC72" s="588"/>
      <c r="AD72" s="588"/>
      <c r="AE72" s="588"/>
      <c r="AF72" s="588"/>
      <c r="AG72" s="588"/>
      <c r="AH72" s="588"/>
      <c r="AI72" s="588"/>
      <c r="AJ72" s="588"/>
      <c r="AK72" s="588"/>
      <c r="AL72" s="588"/>
      <c r="AM72" s="588"/>
      <c r="AN72" s="588"/>
      <c r="AO72" s="588"/>
      <c r="AP72" s="588"/>
      <c r="AQ72" s="588"/>
      <c r="AR72" s="588"/>
      <c r="AS72" s="588"/>
      <c r="AT72" s="588"/>
      <c r="AU72" s="589"/>
    </row>
    <row r="73" spans="1:48" ht="10.95" customHeight="1" x14ac:dyDescent="0.3">
      <c r="B73" s="590" t="str">
        <f t="shared" ref="B73" si="9">IF(D73=0,"",B71+1)</f>
        <v/>
      </c>
      <c r="C73" s="610"/>
      <c r="D73" s="584"/>
      <c r="E73" s="585"/>
      <c r="F73" s="585"/>
      <c r="G73" s="58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6"/>
    </row>
    <row r="74" spans="1:48" ht="10.95" customHeight="1" x14ac:dyDescent="0.3">
      <c r="B74" s="590"/>
      <c r="C74" s="610"/>
      <c r="D74" s="587"/>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9"/>
    </row>
    <row r="75" spans="1:48" ht="10.95" customHeight="1" x14ac:dyDescent="0.3">
      <c r="B75" s="590" t="str">
        <f t="shared" ref="B75" si="10">IF(D75=0,"",B73+1)</f>
        <v/>
      </c>
      <c r="C75" s="610"/>
      <c r="D75" s="620"/>
      <c r="E75" s="621"/>
      <c r="F75" s="621"/>
      <c r="G75" s="621"/>
      <c r="H75" s="621"/>
      <c r="I75" s="621"/>
      <c r="J75" s="621"/>
      <c r="K75" s="621"/>
      <c r="L75" s="621"/>
      <c r="M75" s="621"/>
      <c r="N75" s="621"/>
      <c r="O75" s="621"/>
      <c r="P75" s="621"/>
      <c r="Q75" s="621"/>
      <c r="R75" s="621"/>
      <c r="S75" s="621"/>
      <c r="T75" s="621"/>
      <c r="U75" s="621"/>
      <c r="V75" s="621"/>
      <c r="W75" s="621"/>
      <c r="X75" s="621"/>
      <c r="Y75" s="621"/>
      <c r="Z75" s="621"/>
      <c r="AA75" s="621"/>
      <c r="AB75" s="621"/>
      <c r="AC75" s="621"/>
      <c r="AD75" s="621"/>
      <c r="AE75" s="621"/>
      <c r="AF75" s="621"/>
      <c r="AG75" s="621"/>
      <c r="AH75" s="621"/>
      <c r="AI75" s="621"/>
      <c r="AJ75" s="621"/>
      <c r="AK75" s="621"/>
      <c r="AL75" s="621"/>
      <c r="AM75" s="621"/>
      <c r="AN75" s="621"/>
      <c r="AO75" s="621"/>
      <c r="AP75" s="621"/>
      <c r="AQ75" s="621"/>
      <c r="AR75" s="621"/>
      <c r="AS75" s="621"/>
      <c r="AT75" s="621"/>
      <c r="AU75" s="622"/>
    </row>
    <row r="76" spans="1:48" ht="10.95" customHeight="1" x14ac:dyDescent="0.3">
      <c r="B76" s="590"/>
      <c r="C76" s="610"/>
      <c r="D76" s="623"/>
      <c r="E76" s="624"/>
      <c r="F76" s="624"/>
      <c r="G76" s="624"/>
      <c r="H76" s="624"/>
      <c r="I76" s="624"/>
      <c r="J76" s="624"/>
      <c r="K76" s="624"/>
      <c r="L76" s="624"/>
      <c r="M76" s="624"/>
      <c r="N76" s="624"/>
      <c r="O76" s="624"/>
      <c r="P76" s="624"/>
      <c r="Q76" s="624"/>
      <c r="R76" s="624"/>
      <c r="S76" s="624"/>
      <c r="T76" s="624"/>
      <c r="U76" s="624"/>
      <c r="V76" s="624"/>
      <c r="W76" s="624"/>
      <c r="X76" s="624"/>
      <c r="Y76" s="624"/>
      <c r="Z76" s="624"/>
      <c r="AA76" s="624"/>
      <c r="AB76" s="624"/>
      <c r="AC76" s="624"/>
      <c r="AD76" s="624"/>
      <c r="AE76" s="624"/>
      <c r="AF76" s="624"/>
      <c r="AG76" s="624"/>
      <c r="AH76" s="624"/>
      <c r="AI76" s="624"/>
      <c r="AJ76" s="624"/>
      <c r="AK76" s="624"/>
      <c r="AL76" s="624"/>
      <c r="AM76" s="624"/>
      <c r="AN76" s="624"/>
      <c r="AO76" s="624"/>
      <c r="AP76" s="624"/>
      <c r="AQ76" s="624"/>
      <c r="AR76" s="624"/>
      <c r="AS76" s="624"/>
      <c r="AT76" s="624"/>
      <c r="AU76" s="625"/>
    </row>
    <row r="77" spans="1:48" ht="10.95" customHeight="1" x14ac:dyDescent="0.3">
      <c r="D77" s="620"/>
      <c r="E77" s="621"/>
      <c r="F77" s="621"/>
      <c r="G77" s="621"/>
      <c r="H77" s="621"/>
      <c r="I77" s="621"/>
      <c r="J77" s="621"/>
      <c r="K77" s="621"/>
      <c r="L77" s="621"/>
      <c r="M77" s="621"/>
      <c r="N77" s="621"/>
      <c r="O77" s="621"/>
      <c r="P77" s="621"/>
      <c r="Q77" s="621"/>
      <c r="R77" s="621"/>
      <c r="S77" s="621"/>
      <c r="T77" s="621"/>
      <c r="U77" s="621"/>
      <c r="V77" s="621"/>
      <c r="W77" s="621"/>
      <c r="X77" s="621"/>
      <c r="Y77" s="621"/>
      <c r="Z77" s="621"/>
      <c r="AA77" s="621"/>
      <c r="AB77" s="621"/>
      <c r="AC77" s="621"/>
      <c r="AD77" s="621"/>
      <c r="AE77" s="621"/>
      <c r="AF77" s="621"/>
      <c r="AG77" s="621"/>
      <c r="AH77" s="621"/>
      <c r="AI77" s="621"/>
      <c r="AJ77" s="621"/>
      <c r="AK77" s="621"/>
      <c r="AL77" s="621"/>
      <c r="AM77" s="621"/>
      <c r="AN77" s="621"/>
      <c r="AO77" s="621"/>
      <c r="AP77" s="621"/>
      <c r="AQ77" s="621"/>
      <c r="AR77" s="621"/>
      <c r="AS77" s="621"/>
      <c r="AT77" s="621"/>
      <c r="AU77" s="622"/>
    </row>
    <row r="78" spans="1:48" ht="10.95" customHeight="1" x14ac:dyDescent="0.3">
      <c r="D78" s="623"/>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L78" s="624"/>
      <c r="AM78" s="624"/>
      <c r="AN78" s="624"/>
      <c r="AO78" s="624"/>
      <c r="AP78" s="624"/>
      <c r="AQ78" s="624"/>
      <c r="AR78" s="624"/>
      <c r="AS78" s="624"/>
      <c r="AT78" s="624"/>
      <c r="AU78" s="625"/>
    </row>
    <row r="80" spans="1:48" ht="12" customHeight="1" x14ac:dyDescent="0.3">
      <c r="A80" s="164"/>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row>
    <row r="81" spans="1:56" ht="12" customHeight="1" x14ac:dyDescent="0.3">
      <c r="A81" s="396" t="s">
        <v>203</v>
      </c>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row>
    <row r="82" spans="1:56" ht="12" customHeight="1" thickBot="1" x14ac:dyDescent="0.35">
      <c r="A82" s="164"/>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row>
    <row r="83" spans="1:56" ht="12" customHeight="1" thickTop="1" x14ac:dyDescent="0.3">
      <c r="A83" s="378"/>
      <c r="B83" s="378"/>
      <c r="C83" s="378"/>
      <c r="D83" s="379" t="str">
        <f>D1</f>
        <v>Appel à projets commun 2019</v>
      </c>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564" t="s">
        <v>249</v>
      </c>
      <c r="AO83" s="565"/>
      <c r="AP83" s="565"/>
      <c r="AQ83" s="565"/>
      <c r="AR83" s="565"/>
      <c r="AS83" s="565"/>
      <c r="AT83" s="565"/>
      <c r="AU83" s="565"/>
      <c r="AV83" s="566"/>
    </row>
    <row r="84" spans="1:56" ht="12" customHeight="1" x14ac:dyDescent="0.3">
      <c r="A84" s="378"/>
      <c r="B84" s="378"/>
      <c r="C84" s="378"/>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567"/>
      <c r="AO84" s="420"/>
      <c r="AP84" s="420"/>
      <c r="AQ84" s="420"/>
      <c r="AR84" s="420"/>
      <c r="AS84" s="420"/>
      <c r="AT84" s="420"/>
      <c r="AU84" s="420"/>
      <c r="AV84" s="568"/>
    </row>
    <row r="85" spans="1:56" ht="12" customHeight="1" thickBot="1" x14ac:dyDescent="0.35">
      <c r="A85" s="378"/>
      <c r="B85" s="378"/>
      <c r="C85" s="378"/>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569"/>
      <c r="AO85" s="570"/>
      <c r="AP85" s="570"/>
      <c r="AQ85" s="570"/>
      <c r="AR85" s="570"/>
      <c r="AS85" s="570"/>
      <c r="AT85" s="570"/>
      <c r="AU85" s="570"/>
      <c r="AV85" s="571"/>
    </row>
    <row r="86" spans="1:56" ht="12" customHeight="1" thickTop="1" x14ac:dyDescent="0.3">
      <c r="D86" s="379" t="s">
        <v>205</v>
      </c>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153"/>
      <c r="AX86" s="153"/>
      <c r="AY86" s="153"/>
      <c r="AZ86" s="153"/>
      <c r="BA86" s="153"/>
      <c r="BB86" s="153"/>
      <c r="BC86" s="153"/>
      <c r="BD86" s="153"/>
    </row>
    <row r="87" spans="1:56" ht="12" customHeight="1" x14ac:dyDescent="0.3">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153"/>
      <c r="AX87" s="153"/>
      <c r="AY87" s="153"/>
      <c r="AZ87" s="153"/>
      <c r="BA87" s="153"/>
      <c r="BB87" s="153"/>
      <c r="BC87" s="153"/>
      <c r="BD87" s="153"/>
    </row>
    <row r="88" spans="1:56" ht="10.95" customHeight="1" x14ac:dyDescent="0.3">
      <c r="B88" s="590" t="str">
        <f>IF(D88=0,"",1)</f>
        <v/>
      </c>
      <c r="C88" s="591"/>
      <c r="D88" s="584"/>
      <c r="E88" s="585"/>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6"/>
    </row>
    <row r="89" spans="1:56" ht="10.95" customHeight="1" x14ac:dyDescent="0.3">
      <c r="B89" s="590"/>
      <c r="C89" s="591"/>
      <c r="D89" s="587"/>
      <c r="E89" s="588"/>
      <c r="F89" s="588"/>
      <c r="G89" s="588"/>
      <c r="H89" s="588"/>
      <c r="I89" s="588"/>
      <c r="J89" s="588"/>
      <c r="K89" s="588"/>
      <c r="L89" s="588"/>
      <c r="M89" s="588"/>
      <c r="N89" s="588"/>
      <c r="O89" s="588"/>
      <c r="P89" s="588"/>
      <c r="Q89" s="588"/>
      <c r="R89" s="588"/>
      <c r="S89" s="588"/>
      <c r="T89" s="588"/>
      <c r="U89" s="588"/>
      <c r="V89" s="588"/>
      <c r="W89" s="588"/>
      <c r="X89" s="588"/>
      <c r="Y89" s="588"/>
      <c r="Z89" s="588"/>
      <c r="AA89" s="588"/>
      <c r="AB89" s="588"/>
      <c r="AC89" s="588"/>
      <c r="AD89" s="588"/>
      <c r="AE89" s="588"/>
      <c r="AF89" s="588"/>
      <c r="AG89" s="588"/>
      <c r="AH89" s="588"/>
      <c r="AI89" s="588"/>
      <c r="AJ89" s="588"/>
      <c r="AK89" s="588"/>
      <c r="AL89" s="588"/>
      <c r="AM89" s="588"/>
      <c r="AN89" s="588"/>
      <c r="AO89" s="588"/>
      <c r="AP89" s="588"/>
      <c r="AQ89" s="588"/>
      <c r="AR89" s="588"/>
      <c r="AS89" s="588"/>
      <c r="AT89" s="588"/>
      <c r="AU89" s="589"/>
    </row>
    <row r="90" spans="1:56" ht="10.95" customHeight="1" x14ac:dyDescent="0.3">
      <c r="B90" s="590" t="str">
        <f>IF(D90=0,"",B88+1)</f>
        <v/>
      </c>
      <c r="C90" s="591"/>
      <c r="D90" s="584"/>
      <c r="E90" s="585"/>
      <c r="F90" s="585"/>
      <c r="G90" s="585"/>
      <c r="H90" s="585"/>
      <c r="I90" s="585"/>
      <c r="J90" s="585"/>
      <c r="K90" s="585"/>
      <c r="L90" s="585"/>
      <c r="M90" s="585"/>
      <c r="N90" s="585"/>
      <c r="O90" s="585"/>
      <c r="P90" s="585"/>
      <c r="Q90" s="585"/>
      <c r="R90" s="585"/>
      <c r="S90" s="585"/>
      <c r="T90" s="585"/>
      <c r="U90" s="585"/>
      <c r="V90" s="585"/>
      <c r="W90" s="585"/>
      <c r="X90" s="585"/>
      <c r="Y90" s="585"/>
      <c r="Z90" s="585"/>
      <c r="AA90" s="585"/>
      <c r="AB90" s="585"/>
      <c r="AC90" s="585"/>
      <c r="AD90" s="585"/>
      <c r="AE90" s="585"/>
      <c r="AF90" s="585"/>
      <c r="AG90" s="585"/>
      <c r="AH90" s="585"/>
      <c r="AI90" s="585"/>
      <c r="AJ90" s="585"/>
      <c r="AK90" s="585"/>
      <c r="AL90" s="585"/>
      <c r="AM90" s="585"/>
      <c r="AN90" s="585"/>
      <c r="AO90" s="585"/>
      <c r="AP90" s="585"/>
      <c r="AQ90" s="585"/>
      <c r="AR90" s="585"/>
      <c r="AS90" s="585"/>
      <c r="AT90" s="585"/>
      <c r="AU90" s="586"/>
    </row>
    <row r="91" spans="1:56" ht="10.95" customHeight="1" x14ac:dyDescent="0.3">
      <c r="B91" s="590"/>
      <c r="C91" s="591"/>
      <c r="D91" s="587"/>
      <c r="E91" s="588"/>
      <c r="F91" s="588"/>
      <c r="G91" s="588"/>
      <c r="H91" s="588"/>
      <c r="I91" s="588"/>
      <c r="J91" s="588"/>
      <c r="K91" s="588"/>
      <c r="L91" s="588"/>
      <c r="M91" s="588"/>
      <c r="N91" s="588"/>
      <c r="O91" s="588"/>
      <c r="P91" s="588"/>
      <c r="Q91" s="588"/>
      <c r="R91" s="588"/>
      <c r="S91" s="588"/>
      <c r="T91" s="588"/>
      <c r="U91" s="588"/>
      <c r="V91" s="588"/>
      <c r="W91" s="588"/>
      <c r="X91" s="588"/>
      <c r="Y91" s="588"/>
      <c r="Z91" s="588"/>
      <c r="AA91" s="588"/>
      <c r="AB91" s="588"/>
      <c r="AC91" s="588"/>
      <c r="AD91" s="588"/>
      <c r="AE91" s="588"/>
      <c r="AF91" s="588"/>
      <c r="AG91" s="588"/>
      <c r="AH91" s="588"/>
      <c r="AI91" s="588"/>
      <c r="AJ91" s="588"/>
      <c r="AK91" s="588"/>
      <c r="AL91" s="588"/>
      <c r="AM91" s="588"/>
      <c r="AN91" s="588"/>
      <c r="AO91" s="588"/>
      <c r="AP91" s="588"/>
      <c r="AQ91" s="588"/>
      <c r="AR91" s="588"/>
      <c r="AS91" s="588"/>
      <c r="AT91" s="588"/>
      <c r="AU91" s="589"/>
    </row>
    <row r="92" spans="1:56" ht="10.95" customHeight="1" x14ac:dyDescent="0.3">
      <c r="B92" s="590" t="str">
        <f t="shared" ref="B92" si="11">IF(D92=0,"",B90+1)</f>
        <v/>
      </c>
      <c r="C92" s="591"/>
      <c r="D92" s="584"/>
      <c r="E92" s="585"/>
      <c r="F92" s="585"/>
      <c r="G92" s="585"/>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c r="AE92" s="585"/>
      <c r="AF92" s="585"/>
      <c r="AG92" s="585"/>
      <c r="AH92" s="585"/>
      <c r="AI92" s="585"/>
      <c r="AJ92" s="585"/>
      <c r="AK92" s="585"/>
      <c r="AL92" s="585"/>
      <c r="AM92" s="585"/>
      <c r="AN92" s="585"/>
      <c r="AO92" s="585"/>
      <c r="AP92" s="585"/>
      <c r="AQ92" s="585"/>
      <c r="AR92" s="585"/>
      <c r="AS92" s="585"/>
      <c r="AT92" s="585"/>
      <c r="AU92" s="586"/>
    </row>
    <row r="93" spans="1:56" ht="10.95" customHeight="1" x14ac:dyDescent="0.3">
      <c r="B93" s="590"/>
      <c r="C93" s="591"/>
      <c r="D93" s="587"/>
      <c r="E93" s="588"/>
      <c r="F93" s="588"/>
      <c r="G93" s="588"/>
      <c r="H93" s="588"/>
      <c r="I93" s="588"/>
      <c r="J93" s="588"/>
      <c r="K93" s="588"/>
      <c r="L93" s="588"/>
      <c r="M93" s="588"/>
      <c r="N93" s="588"/>
      <c r="O93" s="588"/>
      <c r="P93" s="588"/>
      <c r="Q93" s="588"/>
      <c r="R93" s="588"/>
      <c r="S93" s="588"/>
      <c r="T93" s="588"/>
      <c r="U93" s="588"/>
      <c r="V93" s="588"/>
      <c r="W93" s="588"/>
      <c r="X93" s="588"/>
      <c r="Y93" s="588"/>
      <c r="Z93" s="588"/>
      <c r="AA93" s="588"/>
      <c r="AB93" s="588"/>
      <c r="AC93" s="588"/>
      <c r="AD93" s="588"/>
      <c r="AE93" s="588"/>
      <c r="AF93" s="588"/>
      <c r="AG93" s="588"/>
      <c r="AH93" s="588"/>
      <c r="AI93" s="588"/>
      <c r="AJ93" s="588"/>
      <c r="AK93" s="588"/>
      <c r="AL93" s="588"/>
      <c r="AM93" s="588"/>
      <c r="AN93" s="588"/>
      <c r="AO93" s="588"/>
      <c r="AP93" s="588"/>
      <c r="AQ93" s="588"/>
      <c r="AR93" s="588"/>
      <c r="AS93" s="588"/>
      <c r="AT93" s="588"/>
      <c r="AU93" s="589"/>
    </row>
    <row r="94" spans="1:56" ht="10.95" customHeight="1" x14ac:dyDescent="0.3">
      <c r="B94" s="590" t="str">
        <f t="shared" ref="B94" si="12">IF(D94=0,"",B92+1)</f>
        <v/>
      </c>
      <c r="C94" s="591"/>
      <c r="D94" s="584"/>
      <c r="E94" s="585"/>
      <c r="F94" s="585"/>
      <c r="G94" s="585"/>
      <c r="H94" s="585"/>
      <c r="I94" s="585"/>
      <c r="J94" s="585"/>
      <c r="K94" s="585"/>
      <c r="L94" s="585"/>
      <c r="M94" s="585"/>
      <c r="N94" s="585"/>
      <c r="O94" s="585"/>
      <c r="P94" s="585"/>
      <c r="Q94" s="585"/>
      <c r="R94" s="585"/>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6"/>
    </row>
    <row r="95" spans="1:56" ht="10.95" customHeight="1" x14ac:dyDescent="0.3">
      <c r="B95" s="590"/>
      <c r="C95" s="591"/>
      <c r="D95" s="587"/>
      <c r="E95" s="588"/>
      <c r="F95" s="588"/>
      <c r="G95" s="588"/>
      <c r="H95" s="588"/>
      <c r="I95" s="588"/>
      <c r="J95" s="588"/>
      <c r="K95" s="588"/>
      <c r="L95" s="588"/>
      <c r="M95" s="588"/>
      <c r="N95" s="588"/>
      <c r="O95" s="588"/>
      <c r="P95" s="588"/>
      <c r="Q95" s="588"/>
      <c r="R95" s="588"/>
      <c r="S95" s="588"/>
      <c r="T95" s="588"/>
      <c r="U95" s="588"/>
      <c r="V95" s="588"/>
      <c r="W95" s="588"/>
      <c r="X95" s="588"/>
      <c r="Y95" s="588"/>
      <c r="Z95" s="588"/>
      <c r="AA95" s="588"/>
      <c r="AB95" s="588"/>
      <c r="AC95" s="588"/>
      <c r="AD95" s="588"/>
      <c r="AE95" s="588"/>
      <c r="AF95" s="588"/>
      <c r="AG95" s="588"/>
      <c r="AH95" s="588"/>
      <c r="AI95" s="588"/>
      <c r="AJ95" s="588"/>
      <c r="AK95" s="588"/>
      <c r="AL95" s="588"/>
      <c r="AM95" s="588"/>
      <c r="AN95" s="588"/>
      <c r="AO95" s="588"/>
      <c r="AP95" s="588"/>
      <c r="AQ95" s="588"/>
      <c r="AR95" s="588"/>
      <c r="AS95" s="588"/>
      <c r="AT95" s="588"/>
      <c r="AU95" s="589"/>
    </row>
    <row r="96" spans="1:56" ht="10.95" customHeight="1" x14ac:dyDescent="0.3">
      <c r="B96" s="590" t="str">
        <f t="shared" ref="B96" si="13">IF(D96=0,"",B94+1)</f>
        <v/>
      </c>
      <c r="C96" s="591"/>
      <c r="D96" s="584"/>
      <c r="E96" s="585"/>
      <c r="F96" s="585"/>
      <c r="G96" s="585"/>
      <c r="H96" s="585"/>
      <c r="I96" s="585"/>
      <c r="J96" s="585"/>
      <c r="K96" s="585"/>
      <c r="L96" s="585"/>
      <c r="M96" s="585"/>
      <c r="N96" s="585"/>
      <c r="O96" s="585"/>
      <c r="P96" s="585"/>
      <c r="Q96" s="585"/>
      <c r="R96" s="585"/>
      <c r="S96" s="585"/>
      <c r="T96" s="585"/>
      <c r="U96" s="585"/>
      <c r="V96" s="585"/>
      <c r="W96" s="585"/>
      <c r="X96" s="585"/>
      <c r="Y96" s="585"/>
      <c r="Z96" s="585"/>
      <c r="AA96" s="585"/>
      <c r="AB96" s="585"/>
      <c r="AC96" s="585"/>
      <c r="AD96" s="585"/>
      <c r="AE96" s="585"/>
      <c r="AF96" s="585"/>
      <c r="AG96" s="585"/>
      <c r="AH96" s="585"/>
      <c r="AI96" s="585"/>
      <c r="AJ96" s="585"/>
      <c r="AK96" s="585"/>
      <c r="AL96" s="585"/>
      <c r="AM96" s="585"/>
      <c r="AN96" s="585"/>
      <c r="AO96" s="585"/>
      <c r="AP96" s="585"/>
      <c r="AQ96" s="585"/>
      <c r="AR96" s="585"/>
      <c r="AS96" s="585"/>
      <c r="AT96" s="585"/>
      <c r="AU96" s="586"/>
    </row>
    <row r="97" spans="2:56" ht="10.95" customHeight="1" x14ac:dyDescent="0.3">
      <c r="B97" s="590"/>
      <c r="C97" s="591"/>
      <c r="D97" s="587"/>
      <c r="E97" s="588"/>
      <c r="F97" s="588"/>
      <c r="G97" s="588"/>
      <c r="H97" s="588"/>
      <c r="I97" s="588"/>
      <c r="J97" s="588"/>
      <c r="K97" s="588"/>
      <c r="L97" s="588"/>
      <c r="M97" s="588"/>
      <c r="N97" s="588"/>
      <c r="O97" s="588"/>
      <c r="P97" s="588"/>
      <c r="Q97" s="588"/>
      <c r="R97" s="588"/>
      <c r="S97" s="588"/>
      <c r="T97" s="588"/>
      <c r="U97" s="588"/>
      <c r="V97" s="588"/>
      <c r="W97" s="588"/>
      <c r="X97" s="588"/>
      <c r="Y97" s="588"/>
      <c r="Z97" s="588"/>
      <c r="AA97" s="588"/>
      <c r="AB97" s="588"/>
      <c r="AC97" s="588"/>
      <c r="AD97" s="588"/>
      <c r="AE97" s="588"/>
      <c r="AF97" s="588"/>
      <c r="AG97" s="588"/>
      <c r="AH97" s="588"/>
      <c r="AI97" s="588"/>
      <c r="AJ97" s="588"/>
      <c r="AK97" s="588"/>
      <c r="AL97" s="588"/>
      <c r="AM97" s="588"/>
      <c r="AN97" s="588"/>
      <c r="AO97" s="588"/>
      <c r="AP97" s="588"/>
      <c r="AQ97" s="588"/>
      <c r="AR97" s="588"/>
      <c r="AS97" s="588"/>
      <c r="AT97" s="588"/>
      <c r="AU97" s="589"/>
    </row>
    <row r="98" spans="2:56" ht="10.95" customHeight="1" x14ac:dyDescent="0.3">
      <c r="B98" s="590" t="str">
        <f t="shared" ref="B98" si="14">IF(D98=0,"",B96+1)</f>
        <v/>
      </c>
      <c r="C98" s="591"/>
      <c r="D98" s="584"/>
      <c r="E98" s="585"/>
      <c r="F98" s="585"/>
      <c r="G98" s="585"/>
      <c r="H98" s="585"/>
      <c r="I98" s="585"/>
      <c r="J98" s="585"/>
      <c r="K98" s="585"/>
      <c r="L98" s="585"/>
      <c r="M98" s="585"/>
      <c r="N98" s="585"/>
      <c r="O98" s="585"/>
      <c r="P98" s="585"/>
      <c r="Q98" s="585"/>
      <c r="R98" s="585"/>
      <c r="S98" s="585"/>
      <c r="T98" s="585"/>
      <c r="U98" s="585"/>
      <c r="V98" s="585"/>
      <c r="W98" s="585"/>
      <c r="X98" s="585"/>
      <c r="Y98" s="585"/>
      <c r="Z98" s="585"/>
      <c r="AA98" s="585"/>
      <c r="AB98" s="585"/>
      <c r="AC98" s="585"/>
      <c r="AD98" s="585"/>
      <c r="AE98" s="585"/>
      <c r="AF98" s="585"/>
      <c r="AG98" s="585"/>
      <c r="AH98" s="585"/>
      <c r="AI98" s="585"/>
      <c r="AJ98" s="585"/>
      <c r="AK98" s="585"/>
      <c r="AL98" s="585"/>
      <c r="AM98" s="585"/>
      <c r="AN98" s="585"/>
      <c r="AO98" s="585"/>
      <c r="AP98" s="585"/>
      <c r="AQ98" s="585"/>
      <c r="AR98" s="585"/>
      <c r="AS98" s="585"/>
      <c r="AT98" s="585"/>
      <c r="AU98" s="586"/>
    </row>
    <row r="99" spans="2:56" ht="10.95" customHeight="1" x14ac:dyDescent="0.3">
      <c r="B99" s="590"/>
      <c r="C99" s="591"/>
      <c r="D99" s="587"/>
      <c r="E99" s="588"/>
      <c r="F99" s="588"/>
      <c r="G99" s="588"/>
      <c r="H99" s="588"/>
      <c r="I99" s="588"/>
      <c r="J99" s="588"/>
      <c r="K99" s="588"/>
      <c r="L99" s="588"/>
      <c r="M99" s="588"/>
      <c r="N99" s="588"/>
      <c r="O99" s="588"/>
      <c r="P99" s="588"/>
      <c r="Q99" s="588"/>
      <c r="R99" s="588"/>
      <c r="S99" s="588"/>
      <c r="T99" s="588"/>
      <c r="U99" s="588"/>
      <c r="V99" s="588"/>
      <c r="W99" s="588"/>
      <c r="X99" s="588"/>
      <c r="Y99" s="588"/>
      <c r="Z99" s="588"/>
      <c r="AA99" s="588"/>
      <c r="AB99" s="588"/>
      <c r="AC99" s="588"/>
      <c r="AD99" s="588"/>
      <c r="AE99" s="588"/>
      <c r="AF99" s="588"/>
      <c r="AG99" s="588"/>
      <c r="AH99" s="588"/>
      <c r="AI99" s="588"/>
      <c r="AJ99" s="588"/>
      <c r="AK99" s="588"/>
      <c r="AL99" s="588"/>
      <c r="AM99" s="588"/>
      <c r="AN99" s="588"/>
      <c r="AO99" s="588"/>
      <c r="AP99" s="588"/>
      <c r="AQ99" s="588"/>
      <c r="AR99" s="588"/>
      <c r="AS99" s="588"/>
      <c r="AT99" s="588"/>
      <c r="AU99" s="589"/>
    </row>
    <row r="100" spans="2:56" ht="10.95" customHeight="1" x14ac:dyDescent="0.3">
      <c r="B100" s="590" t="str">
        <f t="shared" ref="B100" si="15">IF(D100=0,"",B98+1)</f>
        <v/>
      </c>
      <c r="C100" s="591"/>
      <c r="D100" s="584"/>
      <c r="E100" s="585"/>
      <c r="F100" s="585"/>
      <c r="G100" s="585"/>
      <c r="H100" s="585"/>
      <c r="I100" s="585"/>
      <c r="J100" s="585"/>
      <c r="K100" s="585"/>
      <c r="L100" s="585"/>
      <c r="M100" s="585"/>
      <c r="N100" s="585"/>
      <c r="O100" s="585"/>
      <c r="P100" s="585"/>
      <c r="Q100" s="585"/>
      <c r="R100" s="585"/>
      <c r="S100" s="585"/>
      <c r="T100" s="585"/>
      <c r="U100" s="585"/>
      <c r="V100" s="585"/>
      <c r="W100" s="585"/>
      <c r="X100" s="585"/>
      <c r="Y100" s="585"/>
      <c r="Z100" s="585"/>
      <c r="AA100" s="585"/>
      <c r="AB100" s="585"/>
      <c r="AC100" s="585"/>
      <c r="AD100" s="585"/>
      <c r="AE100" s="585"/>
      <c r="AF100" s="585"/>
      <c r="AG100" s="585"/>
      <c r="AH100" s="585"/>
      <c r="AI100" s="585"/>
      <c r="AJ100" s="585"/>
      <c r="AK100" s="585"/>
      <c r="AL100" s="585"/>
      <c r="AM100" s="585"/>
      <c r="AN100" s="585"/>
      <c r="AO100" s="585"/>
      <c r="AP100" s="585"/>
      <c r="AQ100" s="585"/>
      <c r="AR100" s="585"/>
      <c r="AS100" s="585"/>
      <c r="AT100" s="585"/>
      <c r="AU100" s="586"/>
    </row>
    <row r="101" spans="2:56" ht="10.95" customHeight="1" x14ac:dyDescent="0.3">
      <c r="B101" s="590"/>
      <c r="C101" s="591"/>
      <c r="D101" s="587"/>
      <c r="E101" s="588"/>
      <c r="F101" s="588"/>
      <c r="G101" s="588"/>
      <c r="H101" s="588"/>
      <c r="I101" s="588"/>
      <c r="J101" s="588"/>
      <c r="K101" s="588"/>
      <c r="L101" s="588"/>
      <c r="M101" s="588"/>
      <c r="N101" s="588"/>
      <c r="O101" s="588"/>
      <c r="P101" s="588"/>
      <c r="Q101" s="588"/>
      <c r="R101" s="588"/>
      <c r="S101" s="588"/>
      <c r="T101" s="588"/>
      <c r="U101" s="588"/>
      <c r="V101" s="588"/>
      <c r="W101" s="588"/>
      <c r="X101" s="588"/>
      <c r="Y101" s="588"/>
      <c r="Z101" s="588"/>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9"/>
    </row>
    <row r="102" spans="2:56" ht="10.95" customHeight="1" x14ac:dyDescent="0.3">
      <c r="B102" s="590" t="str">
        <f t="shared" ref="B102" si="16">IF(D102=0,"",B100+1)</f>
        <v/>
      </c>
      <c r="C102" s="591"/>
      <c r="D102" s="584"/>
      <c r="E102" s="585"/>
      <c r="F102" s="585"/>
      <c r="G102" s="585"/>
      <c r="H102" s="585"/>
      <c r="I102" s="585"/>
      <c r="J102" s="585"/>
      <c r="K102" s="585"/>
      <c r="L102" s="585"/>
      <c r="M102" s="585"/>
      <c r="N102" s="585"/>
      <c r="O102" s="585"/>
      <c r="P102" s="585"/>
      <c r="Q102" s="585"/>
      <c r="R102" s="585"/>
      <c r="S102" s="585"/>
      <c r="T102" s="585"/>
      <c r="U102" s="585"/>
      <c r="V102" s="585"/>
      <c r="W102" s="585"/>
      <c r="X102" s="585"/>
      <c r="Y102" s="585"/>
      <c r="Z102" s="585"/>
      <c r="AA102" s="585"/>
      <c r="AB102" s="585"/>
      <c r="AC102" s="585"/>
      <c r="AD102" s="585"/>
      <c r="AE102" s="585"/>
      <c r="AF102" s="585"/>
      <c r="AG102" s="585"/>
      <c r="AH102" s="585"/>
      <c r="AI102" s="585"/>
      <c r="AJ102" s="585"/>
      <c r="AK102" s="585"/>
      <c r="AL102" s="585"/>
      <c r="AM102" s="585"/>
      <c r="AN102" s="585"/>
      <c r="AO102" s="585"/>
      <c r="AP102" s="585"/>
      <c r="AQ102" s="585"/>
      <c r="AR102" s="585"/>
      <c r="AS102" s="585"/>
      <c r="AT102" s="585"/>
      <c r="AU102" s="586"/>
    </row>
    <row r="103" spans="2:56" ht="10.95" customHeight="1" x14ac:dyDescent="0.3">
      <c r="B103" s="590"/>
      <c r="C103" s="591"/>
      <c r="D103" s="587"/>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8"/>
      <c r="AM103" s="588"/>
      <c r="AN103" s="588"/>
      <c r="AO103" s="588"/>
      <c r="AP103" s="588"/>
      <c r="AQ103" s="588"/>
      <c r="AR103" s="588"/>
      <c r="AS103" s="588"/>
      <c r="AT103" s="588"/>
      <c r="AU103" s="589"/>
    </row>
    <row r="104" spans="2:56" ht="12" customHeight="1" x14ac:dyDescent="0.3">
      <c r="B104" s="86"/>
      <c r="C104" s="86"/>
      <c r="D104" s="379" t="s">
        <v>206</v>
      </c>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153"/>
      <c r="AX104" s="153"/>
      <c r="AY104" s="153"/>
      <c r="AZ104" s="153"/>
      <c r="BA104" s="153"/>
      <c r="BB104" s="153"/>
      <c r="BC104" s="153"/>
      <c r="BD104" s="153"/>
    </row>
    <row r="105" spans="2:56" ht="12" customHeight="1" x14ac:dyDescent="0.3">
      <c r="B105" s="86"/>
      <c r="C105" s="86"/>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153"/>
      <c r="AX105" s="153"/>
      <c r="AY105" s="153"/>
      <c r="AZ105" s="153"/>
      <c r="BA105" s="153"/>
      <c r="BB105" s="153"/>
      <c r="BC105" s="153"/>
      <c r="BD105" s="153"/>
    </row>
    <row r="106" spans="2:56" ht="10.95" customHeight="1" x14ac:dyDescent="0.3">
      <c r="B106" s="590" t="str">
        <f>IF(D106=0,"",1)</f>
        <v/>
      </c>
      <c r="C106" s="591"/>
      <c r="D106" s="584"/>
      <c r="E106" s="585"/>
      <c r="F106" s="585"/>
      <c r="G106" s="585"/>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585"/>
      <c r="AO106" s="585"/>
      <c r="AP106" s="585"/>
      <c r="AQ106" s="585"/>
      <c r="AR106" s="585"/>
      <c r="AS106" s="585"/>
      <c r="AT106" s="585"/>
      <c r="AU106" s="586"/>
    </row>
    <row r="107" spans="2:56" ht="10.95" customHeight="1" x14ac:dyDescent="0.3">
      <c r="B107" s="590"/>
      <c r="C107" s="591"/>
      <c r="D107" s="587"/>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9"/>
    </row>
    <row r="108" spans="2:56" ht="10.95" customHeight="1" x14ac:dyDescent="0.3">
      <c r="B108" s="590" t="str">
        <f>IF(D108=0,"",B106+1)</f>
        <v/>
      </c>
      <c r="C108" s="591"/>
      <c r="D108" s="584"/>
      <c r="E108" s="585"/>
      <c r="F108" s="585"/>
      <c r="G108" s="585"/>
      <c r="H108" s="585"/>
      <c r="I108" s="585"/>
      <c r="J108" s="585"/>
      <c r="K108" s="585"/>
      <c r="L108" s="585"/>
      <c r="M108" s="585"/>
      <c r="N108" s="585"/>
      <c r="O108" s="585"/>
      <c r="P108" s="585"/>
      <c r="Q108" s="585"/>
      <c r="R108" s="585"/>
      <c r="S108" s="585"/>
      <c r="T108" s="585"/>
      <c r="U108" s="585"/>
      <c r="V108" s="585"/>
      <c r="W108" s="585"/>
      <c r="X108" s="585"/>
      <c r="Y108" s="585"/>
      <c r="Z108" s="585"/>
      <c r="AA108" s="585"/>
      <c r="AB108" s="585"/>
      <c r="AC108" s="585"/>
      <c r="AD108" s="585"/>
      <c r="AE108" s="585"/>
      <c r="AF108" s="585"/>
      <c r="AG108" s="585"/>
      <c r="AH108" s="585"/>
      <c r="AI108" s="585"/>
      <c r="AJ108" s="585"/>
      <c r="AK108" s="585"/>
      <c r="AL108" s="585"/>
      <c r="AM108" s="585"/>
      <c r="AN108" s="585"/>
      <c r="AO108" s="585"/>
      <c r="AP108" s="585"/>
      <c r="AQ108" s="585"/>
      <c r="AR108" s="585"/>
      <c r="AS108" s="585"/>
      <c r="AT108" s="585"/>
      <c r="AU108" s="586"/>
    </row>
    <row r="109" spans="2:56" ht="10.95" customHeight="1" x14ac:dyDescent="0.3">
      <c r="B109" s="590"/>
      <c r="C109" s="591"/>
      <c r="D109" s="587"/>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8"/>
      <c r="AR109" s="588"/>
      <c r="AS109" s="588"/>
      <c r="AT109" s="588"/>
      <c r="AU109" s="589"/>
    </row>
    <row r="110" spans="2:56" ht="10.95" customHeight="1" x14ac:dyDescent="0.3">
      <c r="B110" s="590" t="str">
        <f t="shared" ref="B110" si="17">IF(D110=0,"",B108+1)</f>
        <v/>
      </c>
      <c r="C110" s="591"/>
      <c r="D110" s="584"/>
      <c r="E110" s="585"/>
      <c r="F110" s="585"/>
      <c r="G110" s="585"/>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6"/>
    </row>
    <row r="111" spans="2:56" ht="10.95" customHeight="1" x14ac:dyDescent="0.3">
      <c r="B111" s="590"/>
      <c r="C111" s="591"/>
      <c r="D111" s="587"/>
      <c r="E111" s="588"/>
      <c r="F111" s="588"/>
      <c r="G111" s="588"/>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8"/>
      <c r="AR111" s="588"/>
      <c r="AS111" s="588"/>
      <c r="AT111" s="588"/>
      <c r="AU111" s="589"/>
    </row>
    <row r="112" spans="2:56" ht="10.95" customHeight="1" x14ac:dyDescent="0.3">
      <c r="B112" s="590" t="str">
        <f t="shared" ref="B112" si="18">IF(D112=0,"",B110+1)</f>
        <v/>
      </c>
      <c r="C112" s="591"/>
      <c r="D112" s="584"/>
      <c r="E112" s="585"/>
      <c r="F112" s="585"/>
      <c r="G112" s="58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c r="AJ112" s="585"/>
      <c r="AK112" s="585"/>
      <c r="AL112" s="585"/>
      <c r="AM112" s="585"/>
      <c r="AN112" s="585"/>
      <c r="AO112" s="585"/>
      <c r="AP112" s="585"/>
      <c r="AQ112" s="585"/>
      <c r="AR112" s="585"/>
      <c r="AS112" s="585"/>
      <c r="AT112" s="585"/>
      <c r="AU112" s="586"/>
    </row>
    <row r="113" spans="1:48" ht="10.95" customHeight="1" x14ac:dyDescent="0.3">
      <c r="B113" s="590"/>
      <c r="C113" s="591"/>
      <c r="D113" s="587"/>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9"/>
    </row>
    <row r="114" spans="1:48" ht="10.95" customHeight="1" x14ac:dyDescent="0.3">
      <c r="B114" s="590" t="str">
        <f t="shared" ref="B114" si="19">IF(D114=0,"",B112+1)</f>
        <v/>
      </c>
      <c r="C114" s="591"/>
      <c r="D114" s="584"/>
      <c r="E114" s="585"/>
      <c r="F114" s="585"/>
      <c r="G114" s="585"/>
      <c r="H114" s="585"/>
      <c r="I114" s="585"/>
      <c r="J114" s="585"/>
      <c r="K114" s="585"/>
      <c r="L114" s="585"/>
      <c r="M114" s="585"/>
      <c r="N114" s="585"/>
      <c r="O114" s="585"/>
      <c r="P114" s="585"/>
      <c r="Q114" s="585"/>
      <c r="R114" s="585"/>
      <c r="S114" s="585"/>
      <c r="T114" s="585"/>
      <c r="U114" s="585"/>
      <c r="V114" s="585"/>
      <c r="W114" s="585"/>
      <c r="X114" s="585"/>
      <c r="Y114" s="585"/>
      <c r="Z114" s="585"/>
      <c r="AA114" s="585"/>
      <c r="AB114" s="585"/>
      <c r="AC114" s="585"/>
      <c r="AD114" s="585"/>
      <c r="AE114" s="585"/>
      <c r="AF114" s="585"/>
      <c r="AG114" s="585"/>
      <c r="AH114" s="585"/>
      <c r="AI114" s="585"/>
      <c r="AJ114" s="585"/>
      <c r="AK114" s="585"/>
      <c r="AL114" s="585"/>
      <c r="AM114" s="585"/>
      <c r="AN114" s="585"/>
      <c r="AO114" s="585"/>
      <c r="AP114" s="585"/>
      <c r="AQ114" s="585"/>
      <c r="AR114" s="585"/>
      <c r="AS114" s="585"/>
      <c r="AT114" s="585"/>
      <c r="AU114" s="586"/>
    </row>
    <row r="115" spans="1:48" ht="10.95" customHeight="1" x14ac:dyDescent="0.3">
      <c r="B115" s="590"/>
      <c r="C115" s="591"/>
      <c r="D115" s="587"/>
      <c r="E115" s="588"/>
      <c r="F115" s="588"/>
      <c r="G115" s="588"/>
      <c r="H115" s="588"/>
      <c r="I115" s="588"/>
      <c r="J115" s="588"/>
      <c r="K115" s="588"/>
      <c r="L115" s="588"/>
      <c r="M115" s="588"/>
      <c r="N115" s="588"/>
      <c r="O115" s="588"/>
      <c r="P115" s="588"/>
      <c r="Q115" s="588"/>
      <c r="R115" s="588"/>
      <c r="S115" s="588"/>
      <c r="T115" s="588"/>
      <c r="U115" s="588"/>
      <c r="V115" s="588"/>
      <c r="W115" s="588"/>
      <c r="X115" s="588"/>
      <c r="Y115" s="588"/>
      <c r="Z115" s="588"/>
      <c r="AA115" s="588"/>
      <c r="AB115" s="588"/>
      <c r="AC115" s="588"/>
      <c r="AD115" s="588"/>
      <c r="AE115" s="588"/>
      <c r="AF115" s="588"/>
      <c r="AG115" s="588"/>
      <c r="AH115" s="588"/>
      <c r="AI115" s="588"/>
      <c r="AJ115" s="588"/>
      <c r="AK115" s="588"/>
      <c r="AL115" s="588"/>
      <c r="AM115" s="588"/>
      <c r="AN115" s="588"/>
      <c r="AO115" s="588"/>
      <c r="AP115" s="588"/>
      <c r="AQ115" s="588"/>
      <c r="AR115" s="588"/>
      <c r="AS115" s="588"/>
      <c r="AT115" s="588"/>
      <c r="AU115" s="589"/>
    </row>
    <row r="116" spans="1:48" ht="10.95" customHeight="1" x14ac:dyDescent="0.3">
      <c r="B116" s="590" t="str">
        <f t="shared" ref="B116" si="20">IF(D116=0,"",B114+1)</f>
        <v/>
      </c>
      <c r="C116" s="591"/>
      <c r="D116" s="584"/>
      <c r="E116" s="585"/>
      <c r="F116" s="585"/>
      <c r="G116" s="585"/>
      <c r="H116" s="585"/>
      <c r="I116" s="585"/>
      <c r="J116" s="585"/>
      <c r="K116" s="585"/>
      <c r="L116" s="585"/>
      <c r="M116" s="585"/>
      <c r="N116" s="585"/>
      <c r="O116" s="585"/>
      <c r="P116" s="585"/>
      <c r="Q116" s="585"/>
      <c r="R116" s="585"/>
      <c r="S116" s="585"/>
      <c r="T116" s="585"/>
      <c r="U116" s="585"/>
      <c r="V116" s="585"/>
      <c r="W116" s="585"/>
      <c r="X116" s="585"/>
      <c r="Y116" s="585"/>
      <c r="Z116" s="585"/>
      <c r="AA116" s="585"/>
      <c r="AB116" s="585"/>
      <c r="AC116" s="585"/>
      <c r="AD116" s="585"/>
      <c r="AE116" s="585"/>
      <c r="AF116" s="585"/>
      <c r="AG116" s="585"/>
      <c r="AH116" s="585"/>
      <c r="AI116" s="585"/>
      <c r="AJ116" s="585"/>
      <c r="AK116" s="585"/>
      <c r="AL116" s="585"/>
      <c r="AM116" s="585"/>
      <c r="AN116" s="585"/>
      <c r="AO116" s="585"/>
      <c r="AP116" s="585"/>
      <c r="AQ116" s="585"/>
      <c r="AR116" s="585"/>
      <c r="AS116" s="585"/>
      <c r="AT116" s="585"/>
      <c r="AU116" s="586"/>
    </row>
    <row r="117" spans="1:48" ht="10.95" customHeight="1" x14ac:dyDescent="0.3">
      <c r="B117" s="590"/>
      <c r="C117" s="591"/>
      <c r="D117" s="587"/>
      <c r="E117" s="588"/>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8"/>
      <c r="AK117" s="588"/>
      <c r="AL117" s="588"/>
      <c r="AM117" s="588"/>
      <c r="AN117" s="588"/>
      <c r="AO117" s="588"/>
      <c r="AP117" s="588"/>
      <c r="AQ117" s="588"/>
      <c r="AR117" s="588"/>
      <c r="AS117" s="588"/>
      <c r="AT117" s="588"/>
      <c r="AU117" s="589"/>
    </row>
    <row r="118" spans="1:48" ht="10.95" customHeight="1" x14ac:dyDescent="0.3">
      <c r="B118" s="590" t="str">
        <f t="shared" ref="B118" si="21">IF(D118=0,"",B116+1)</f>
        <v/>
      </c>
      <c r="C118" s="591"/>
      <c r="D118" s="584"/>
      <c r="E118" s="585"/>
      <c r="F118" s="585"/>
      <c r="G118" s="585"/>
      <c r="H118" s="585"/>
      <c r="I118" s="585"/>
      <c r="J118" s="585"/>
      <c r="K118" s="585"/>
      <c r="L118" s="585"/>
      <c r="M118" s="585"/>
      <c r="N118" s="585"/>
      <c r="O118" s="585"/>
      <c r="P118" s="585"/>
      <c r="Q118" s="585"/>
      <c r="R118" s="585"/>
      <c r="S118" s="585"/>
      <c r="T118" s="585"/>
      <c r="U118" s="585"/>
      <c r="V118" s="585"/>
      <c r="W118" s="585"/>
      <c r="X118" s="585"/>
      <c r="Y118" s="585"/>
      <c r="Z118" s="585"/>
      <c r="AA118" s="585"/>
      <c r="AB118" s="585"/>
      <c r="AC118" s="585"/>
      <c r="AD118" s="585"/>
      <c r="AE118" s="585"/>
      <c r="AF118" s="585"/>
      <c r="AG118" s="585"/>
      <c r="AH118" s="585"/>
      <c r="AI118" s="585"/>
      <c r="AJ118" s="585"/>
      <c r="AK118" s="585"/>
      <c r="AL118" s="585"/>
      <c r="AM118" s="585"/>
      <c r="AN118" s="585"/>
      <c r="AO118" s="585"/>
      <c r="AP118" s="585"/>
      <c r="AQ118" s="585"/>
      <c r="AR118" s="585"/>
      <c r="AS118" s="585"/>
      <c r="AT118" s="585"/>
      <c r="AU118" s="586"/>
    </row>
    <row r="119" spans="1:48" ht="10.95" customHeight="1" x14ac:dyDescent="0.3">
      <c r="B119" s="590"/>
      <c r="C119" s="591"/>
      <c r="D119" s="587"/>
      <c r="E119" s="588"/>
      <c r="F119" s="588"/>
      <c r="G119" s="588"/>
      <c r="H119" s="588"/>
      <c r="I119" s="588"/>
      <c r="J119" s="588"/>
      <c r="K119" s="588"/>
      <c r="L119" s="588"/>
      <c r="M119" s="588"/>
      <c r="N119" s="588"/>
      <c r="O119" s="588"/>
      <c r="P119" s="588"/>
      <c r="Q119" s="588"/>
      <c r="R119" s="588"/>
      <c r="S119" s="588"/>
      <c r="T119" s="588"/>
      <c r="U119" s="588"/>
      <c r="V119" s="588"/>
      <c r="W119" s="588"/>
      <c r="X119" s="588"/>
      <c r="Y119" s="588"/>
      <c r="Z119" s="588"/>
      <c r="AA119" s="588"/>
      <c r="AB119" s="588"/>
      <c r="AC119" s="588"/>
      <c r="AD119" s="588"/>
      <c r="AE119" s="588"/>
      <c r="AF119" s="588"/>
      <c r="AG119" s="588"/>
      <c r="AH119" s="588"/>
      <c r="AI119" s="588"/>
      <c r="AJ119" s="588"/>
      <c r="AK119" s="588"/>
      <c r="AL119" s="588"/>
      <c r="AM119" s="588"/>
      <c r="AN119" s="588"/>
      <c r="AO119" s="588"/>
      <c r="AP119" s="588"/>
      <c r="AQ119" s="588"/>
      <c r="AR119" s="588"/>
      <c r="AS119" s="588"/>
      <c r="AT119" s="588"/>
      <c r="AU119" s="589"/>
    </row>
    <row r="120" spans="1:48" ht="10.95" customHeight="1" x14ac:dyDescent="0.3">
      <c r="B120" s="590" t="str">
        <f t="shared" ref="B120" si="22">IF(D120=0,"",B118+1)</f>
        <v/>
      </c>
      <c r="C120" s="591"/>
      <c r="D120" s="584"/>
      <c r="E120" s="585"/>
      <c r="F120" s="585"/>
      <c r="G120" s="585"/>
      <c r="H120" s="585"/>
      <c r="I120" s="585"/>
      <c r="J120" s="585"/>
      <c r="K120" s="585"/>
      <c r="L120" s="585"/>
      <c r="M120" s="585"/>
      <c r="N120" s="585"/>
      <c r="O120" s="585"/>
      <c r="P120" s="585"/>
      <c r="Q120" s="585"/>
      <c r="R120" s="585"/>
      <c r="S120" s="585"/>
      <c r="T120" s="585"/>
      <c r="U120" s="585"/>
      <c r="V120" s="585"/>
      <c r="W120" s="585"/>
      <c r="X120" s="585"/>
      <c r="Y120" s="585"/>
      <c r="Z120" s="585"/>
      <c r="AA120" s="585"/>
      <c r="AB120" s="585"/>
      <c r="AC120" s="585"/>
      <c r="AD120" s="585"/>
      <c r="AE120" s="585"/>
      <c r="AF120" s="585"/>
      <c r="AG120" s="585"/>
      <c r="AH120" s="585"/>
      <c r="AI120" s="585"/>
      <c r="AJ120" s="585"/>
      <c r="AK120" s="585"/>
      <c r="AL120" s="585"/>
      <c r="AM120" s="585"/>
      <c r="AN120" s="585"/>
      <c r="AO120" s="585"/>
      <c r="AP120" s="585"/>
      <c r="AQ120" s="585"/>
      <c r="AR120" s="585"/>
      <c r="AS120" s="585"/>
      <c r="AT120" s="585"/>
      <c r="AU120" s="586"/>
    </row>
    <row r="121" spans="1:48" ht="10.95" customHeight="1" x14ac:dyDescent="0.3">
      <c r="B121" s="590"/>
      <c r="C121" s="591"/>
      <c r="D121" s="587"/>
      <c r="E121" s="588"/>
      <c r="F121" s="588"/>
      <c r="G121" s="588"/>
      <c r="H121" s="588"/>
      <c r="I121" s="588"/>
      <c r="J121" s="588"/>
      <c r="K121" s="588"/>
      <c r="L121" s="588"/>
      <c r="M121" s="588"/>
      <c r="N121" s="588"/>
      <c r="O121" s="588"/>
      <c r="P121" s="588"/>
      <c r="Q121" s="588"/>
      <c r="R121" s="588"/>
      <c r="S121" s="588"/>
      <c r="T121" s="588"/>
      <c r="U121" s="588"/>
      <c r="V121" s="588"/>
      <c r="W121" s="588"/>
      <c r="X121" s="588"/>
      <c r="Y121" s="588"/>
      <c r="Z121" s="588"/>
      <c r="AA121" s="588"/>
      <c r="AB121" s="588"/>
      <c r="AC121" s="588"/>
      <c r="AD121" s="588"/>
      <c r="AE121" s="588"/>
      <c r="AF121" s="588"/>
      <c r="AG121" s="588"/>
      <c r="AH121" s="588"/>
      <c r="AI121" s="588"/>
      <c r="AJ121" s="588"/>
      <c r="AK121" s="588"/>
      <c r="AL121" s="588"/>
      <c r="AM121" s="588"/>
      <c r="AN121" s="588"/>
      <c r="AO121" s="588"/>
      <c r="AP121" s="588"/>
      <c r="AQ121" s="588"/>
      <c r="AR121" s="588"/>
      <c r="AS121" s="588"/>
      <c r="AT121" s="588"/>
      <c r="AU121" s="589"/>
    </row>
    <row r="122" spans="1:48" ht="12" customHeight="1" x14ac:dyDescent="0.3">
      <c r="A122" s="396" t="s">
        <v>204</v>
      </c>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c r="AV122" s="396"/>
    </row>
    <row r="123" spans="1:48" ht="12" customHeight="1" x14ac:dyDescent="0.3">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425" t="s">
        <v>237</v>
      </c>
      <c r="AO123" s="425"/>
      <c r="AP123" s="425"/>
      <c r="AQ123" s="425"/>
      <c r="AR123" s="97"/>
      <c r="AS123" s="425" t="s">
        <v>236</v>
      </c>
      <c r="AT123" s="425"/>
      <c r="AU123" s="425"/>
      <c r="AV123" s="425"/>
    </row>
    <row r="124" spans="1:48" ht="12" customHeight="1" x14ac:dyDescent="0.3">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425"/>
      <c r="AO124" s="425"/>
      <c r="AP124" s="425"/>
      <c r="AQ124" s="425"/>
      <c r="AR124" s="97"/>
      <c r="AS124" s="425"/>
      <c r="AT124" s="425"/>
      <c r="AU124" s="425"/>
      <c r="AV124" s="425"/>
    </row>
    <row r="125" spans="1:48" ht="12" customHeight="1" x14ac:dyDescent="0.3">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row>
    <row r="126" spans="1:48" ht="12" customHeight="1" x14ac:dyDescent="0.3">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row>
    <row r="127" spans="1:48" ht="12" customHeight="1" x14ac:dyDescent="0.3">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row>
    <row r="128" spans="1:48" ht="12" customHeight="1" x14ac:dyDescent="0.3">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row>
    <row r="129" spans="1:48" ht="12" customHeight="1" x14ac:dyDescent="0.3">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row>
    <row r="130" spans="1:48" ht="12" customHeight="1" x14ac:dyDescent="0.3">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row>
    <row r="131" spans="1:48" ht="12" customHeight="1" x14ac:dyDescent="0.3">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row>
    <row r="132" spans="1:48" ht="12" customHeight="1" x14ac:dyDescent="0.3">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row>
    <row r="133" spans="1:48" ht="12" customHeight="1" x14ac:dyDescent="0.3">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row>
    <row r="134" spans="1:48" ht="12" customHeight="1" x14ac:dyDescent="0.3">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row>
    <row r="135" spans="1:48" ht="12" customHeight="1" x14ac:dyDescent="0.3">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row>
    <row r="136" spans="1:48" ht="12" customHeight="1" x14ac:dyDescent="0.3">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row>
    <row r="137" spans="1:48" ht="12" customHeight="1" x14ac:dyDescent="0.3">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row>
    <row r="138" spans="1:48" ht="12" customHeight="1" x14ac:dyDescent="0.3">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row>
    <row r="139" spans="1:48" ht="12" customHeight="1" x14ac:dyDescent="0.3">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row>
    <row r="140" spans="1:48" ht="12" customHeight="1" x14ac:dyDescent="0.3">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row>
    <row r="141" spans="1:48" ht="12" customHeight="1" x14ac:dyDescent="0.3">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row>
    <row r="142" spans="1:48" ht="12" customHeight="1" x14ac:dyDescent="0.3">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row>
    <row r="143" spans="1:48" ht="12" customHeight="1" x14ac:dyDescent="0.3">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row>
    <row r="144" spans="1:48" ht="12" customHeight="1" x14ac:dyDescent="0.3">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row>
    <row r="145" spans="1:48" ht="12" customHeight="1" x14ac:dyDescent="0.3">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row>
    <row r="146" spans="1:48" ht="12" customHeight="1" x14ac:dyDescent="0.3">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row>
    <row r="147" spans="1:48" ht="12" customHeight="1" x14ac:dyDescent="0.3">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row>
    <row r="148" spans="1:48" ht="12" customHeight="1" x14ac:dyDescent="0.3">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row>
    <row r="149" spans="1:48" ht="12" customHeight="1" x14ac:dyDescent="0.3">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row>
    <row r="150" spans="1:48" ht="12" customHeight="1" x14ac:dyDescent="0.3">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row>
    <row r="151" spans="1:48" ht="12" customHeight="1" x14ac:dyDescent="0.3">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row>
    <row r="152" spans="1:48" ht="12" customHeight="1" x14ac:dyDescent="0.3">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row>
    <row r="153" spans="1:48" ht="12" customHeight="1" x14ac:dyDescent="0.3">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row>
    <row r="154" spans="1:48" ht="12" customHeight="1" x14ac:dyDescent="0.3">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row>
    <row r="155" spans="1:48" ht="12" customHeight="1" x14ac:dyDescent="0.3">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row>
    <row r="156" spans="1:48" ht="12" customHeight="1" x14ac:dyDescent="0.3">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row>
    <row r="157" spans="1:48" ht="12" customHeight="1" x14ac:dyDescent="0.3">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row>
    <row r="158" spans="1:48" ht="12" customHeight="1" x14ac:dyDescent="0.3">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row>
    <row r="159" spans="1:48" ht="12" customHeight="1" x14ac:dyDescent="0.3">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row>
    <row r="160" spans="1:48" ht="12" customHeight="1" x14ac:dyDescent="0.3">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row>
    <row r="161" spans="1:48" ht="12" customHeight="1" x14ac:dyDescent="0.3">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row>
    <row r="162" spans="1:48" ht="12" customHeight="1" x14ac:dyDescent="0.3">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row>
    <row r="163" spans="1:48" ht="12" customHeight="1" x14ac:dyDescent="0.3">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row>
    <row r="164" spans="1:48" ht="12" customHeight="1" x14ac:dyDescent="0.3">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row>
    <row r="165" spans="1:48" ht="12" customHeight="1" x14ac:dyDescent="0.3">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row>
    <row r="166" spans="1:48" ht="12" customHeight="1" x14ac:dyDescent="0.3">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row>
    <row r="167" spans="1:48" ht="12" customHeight="1" x14ac:dyDescent="0.3">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row>
    <row r="168" spans="1:48" ht="12" customHeight="1" x14ac:dyDescent="0.3">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row>
    <row r="169" spans="1:48" ht="12" customHeight="1" x14ac:dyDescent="0.3">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row>
    <row r="170" spans="1:48" ht="12" customHeight="1" x14ac:dyDescent="0.3">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row>
    <row r="171" spans="1:48" ht="12" customHeight="1" x14ac:dyDescent="0.3">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row>
    <row r="172" spans="1:48" ht="12" customHeight="1" x14ac:dyDescent="0.3">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row>
    <row r="173" spans="1:48" ht="12" customHeight="1" x14ac:dyDescent="0.3">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row>
    <row r="174" spans="1:48" ht="12" customHeight="1" x14ac:dyDescent="0.3">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row>
    <row r="175" spans="1:48" ht="12" customHeight="1" x14ac:dyDescent="0.3">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row>
    <row r="176" spans="1:48" ht="12" customHeight="1" x14ac:dyDescent="0.3">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row>
    <row r="177" spans="1:48" ht="12" customHeight="1" x14ac:dyDescent="0.3">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row>
    <row r="178" spans="1:48" ht="12" customHeight="1" x14ac:dyDescent="0.3">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row>
    <row r="179" spans="1:48" ht="12" customHeight="1" x14ac:dyDescent="0.3">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row>
    <row r="180" spans="1:48" ht="12" customHeight="1" x14ac:dyDescent="0.3">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row>
    <row r="181" spans="1:48" ht="12" customHeight="1" x14ac:dyDescent="0.3">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row>
    <row r="182" spans="1:48" ht="12" customHeight="1" x14ac:dyDescent="0.3">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row>
    <row r="183" spans="1:48" ht="12" customHeight="1" x14ac:dyDescent="0.3">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row>
    <row r="184" spans="1:48" ht="12" customHeight="1" x14ac:dyDescent="0.3">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row>
    <row r="185" spans="1:48" ht="12" customHeight="1" x14ac:dyDescent="0.3">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row>
    <row r="186" spans="1:48" ht="12" customHeight="1" x14ac:dyDescent="0.3">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row>
    <row r="187" spans="1:48" ht="12" customHeight="1" x14ac:dyDescent="0.3">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row>
    <row r="188" spans="1:48" ht="12" customHeight="1" x14ac:dyDescent="0.3">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row>
    <row r="189" spans="1:48" ht="12" customHeight="1" x14ac:dyDescent="0.3">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row>
    <row r="190" spans="1:48" ht="12" customHeight="1" x14ac:dyDescent="0.3">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row>
    <row r="191" spans="1:48" ht="12" customHeight="1" x14ac:dyDescent="0.3">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row>
    <row r="192" spans="1:48" ht="12" customHeight="1" x14ac:dyDescent="0.3">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row>
    <row r="193" spans="1:48" ht="12" customHeight="1" x14ac:dyDescent="0.3">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row>
    <row r="194" spans="1:48" ht="12" customHeight="1" x14ac:dyDescent="0.3">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row>
    <row r="195" spans="1:48" ht="12" customHeight="1" x14ac:dyDescent="0.3">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row>
    <row r="196" spans="1:48" ht="12" customHeight="1" x14ac:dyDescent="0.3">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row>
    <row r="197" spans="1:48" ht="12" customHeight="1" x14ac:dyDescent="0.3">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row>
    <row r="198" spans="1:48" ht="12" customHeight="1" x14ac:dyDescent="0.3">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row>
    <row r="199" spans="1:48" ht="12" customHeight="1" x14ac:dyDescent="0.3">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row>
    <row r="200" spans="1:48" ht="12" customHeight="1" x14ac:dyDescent="0.3">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row>
    <row r="201" spans="1:48" ht="12" customHeight="1" x14ac:dyDescent="0.3">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row>
    <row r="202" spans="1:48" ht="12" customHeight="1" x14ac:dyDescent="0.3">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row>
    <row r="203" spans="1:48" ht="12" customHeight="1" x14ac:dyDescent="0.3">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row>
    <row r="204" spans="1:48" ht="12" customHeight="1" x14ac:dyDescent="0.3">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row>
    <row r="205" spans="1:48" ht="12" customHeight="1" x14ac:dyDescent="0.3">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row>
    <row r="206" spans="1:48" ht="12" customHeight="1" x14ac:dyDescent="0.3">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row>
    <row r="207" spans="1:48" ht="12" customHeight="1" x14ac:dyDescent="0.3">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row>
    <row r="208" spans="1:48" ht="12" customHeight="1" x14ac:dyDescent="0.3">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row>
    <row r="209" spans="1:48" ht="12" customHeight="1" x14ac:dyDescent="0.3">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row>
    <row r="210" spans="1:48" ht="12" customHeight="1" x14ac:dyDescent="0.3">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row>
    <row r="211" spans="1:48" ht="12" customHeight="1" x14ac:dyDescent="0.3">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row>
    <row r="212" spans="1:48" ht="12" customHeight="1" x14ac:dyDescent="0.3">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row>
    <row r="213" spans="1:48" ht="12" customHeight="1" x14ac:dyDescent="0.3">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row>
    <row r="214" spans="1:48" ht="12" customHeight="1" x14ac:dyDescent="0.3">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row>
    <row r="215" spans="1:48" ht="12" customHeight="1" x14ac:dyDescent="0.3">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row>
    <row r="216" spans="1:48" ht="12" customHeight="1" x14ac:dyDescent="0.3">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row>
    <row r="217" spans="1:48" ht="12" customHeight="1" x14ac:dyDescent="0.3">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row>
    <row r="218" spans="1:48" ht="12" customHeight="1" x14ac:dyDescent="0.3">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row>
    <row r="219" spans="1:48" ht="12" customHeight="1" x14ac:dyDescent="0.3">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row>
    <row r="220" spans="1:48" ht="12" customHeight="1" x14ac:dyDescent="0.3">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row>
    <row r="221" spans="1:48" ht="12" customHeight="1" x14ac:dyDescent="0.3">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row>
    <row r="222" spans="1:48" ht="12" customHeight="1" x14ac:dyDescent="0.3">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row>
    <row r="223" spans="1:48" ht="12" customHeight="1" x14ac:dyDescent="0.3">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row>
    <row r="224" spans="1:48" ht="12" customHeight="1" x14ac:dyDescent="0.3">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row>
    <row r="225" spans="1:48" ht="12" customHeight="1" x14ac:dyDescent="0.3">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row>
    <row r="226" spans="1:48" ht="12" customHeight="1" x14ac:dyDescent="0.3">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row>
    <row r="227" spans="1:48" ht="12" customHeight="1" x14ac:dyDescent="0.3">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row>
    <row r="228" spans="1:48" ht="12" customHeight="1" x14ac:dyDescent="0.3">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row>
    <row r="229" spans="1:48" ht="12" customHeight="1" x14ac:dyDescent="0.3">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row>
    <row r="230" spans="1:48" ht="12" customHeight="1" x14ac:dyDescent="0.3">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row>
    <row r="231" spans="1:48" ht="12" customHeight="1" x14ac:dyDescent="0.3">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row>
    <row r="232" spans="1:48" ht="12" customHeight="1" x14ac:dyDescent="0.3">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row>
    <row r="233" spans="1:48" ht="12" customHeight="1" x14ac:dyDescent="0.3">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row>
    <row r="234" spans="1:48" ht="12" customHeight="1" x14ac:dyDescent="0.3">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row>
    <row r="235" spans="1:48" ht="12" customHeight="1" x14ac:dyDescent="0.3">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row>
    <row r="236" spans="1:48" ht="12" customHeight="1" x14ac:dyDescent="0.3">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row>
    <row r="237" spans="1:48" ht="12" customHeight="1" x14ac:dyDescent="0.3">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row>
    <row r="238" spans="1:48" ht="12" customHeight="1" x14ac:dyDescent="0.3">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row>
    <row r="239" spans="1:48" ht="12" customHeight="1" x14ac:dyDescent="0.3">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row>
    <row r="240" spans="1:48" ht="12" customHeight="1" x14ac:dyDescent="0.3">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row>
    <row r="241" spans="1:48" ht="12" customHeight="1" x14ac:dyDescent="0.3">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row>
    <row r="242" spans="1:48" ht="12" customHeight="1" x14ac:dyDescent="0.3">
      <c r="A242" s="97"/>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row>
    <row r="243" spans="1:48" ht="12" customHeight="1" x14ac:dyDescent="0.3">
      <c r="A243" s="97"/>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row>
    <row r="244" spans="1:48" ht="12" customHeight="1" x14ac:dyDescent="0.3">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row>
    <row r="245" spans="1:48" ht="12" customHeight="1" x14ac:dyDescent="0.3">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row>
    <row r="246" spans="1:48" ht="12" customHeight="1" x14ac:dyDescent="0.3">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row>
    <row r="247" spans="1:48" ht="12" customHeight="1" x14ac:dyDescent="0.3">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row>
    <row r="248" spans="1:48" ht="12" customHeight="1" x14ac:dyDescent="0.3">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row>
    <row r="249" spans="1:48" ht="12" customHeight="1" x14ac:dyDescent="0.3">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row>
    <row r="250" spans="1:48" ht="12" customHeight="1" x14ac:dyDescent="0.3">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row>
    <row r="251" spans="1:48" ht="12" customHeight="1" x14ac:dyDescent="0.3">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row>
    <row r="252" spans="1:48" ht="12" customHeight="1" x14ac:dyDescent="0.3">
      <c r="A252" s="97"/>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row>
    <row r="253" spans="1:48" ht="12" customHeight="1" x14ac:dyDescent="0.3">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row>
    <row r="254" spans="1:48" ht="12" customHeight="1" x14ac:dyDescent="0.3">
      <c r="A254" s="97"/>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row>
    <row r="255" spans="1:48" ht="12" customHeight="1" x14ac:dyDescent="0.3">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row>
    <row r="256" spans="1:48" ht="12" customHeight="1" x14ac:dyDescent="0.3">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row>
    <row r="257" spans="1:48" ht="12" customHeight="1" x14ac:dyDescent="0.3">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row>
    <row r="258" spans="1:48" ht="12" customHeight="1" x14ac:dyDescent="0.3">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row>
    <row r="259" spans="1:48" ht="12" customHeight="1" x14ac:dyDescent="0.3">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row>
    <row r="260" spans="1:48" ht="12" customHeight="1" x14ac:dyDescent="0.3">
      <c r="A260" s="97"/>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row>
    <row r="261" spans="1:48" ht="12" customHeight="1" x14ac:dyDescent="0.3">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row>
    <row r="262" spans="1:48" ht="12" customHeight="1" x14ac:dyDescent="0.3">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row>
    <row r="263" spans="1:48" ht="12" customHeight="1" x14ac:dyDescent="0.3">
      <c r="A263" s="97"/>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row>
    <row r="264" spans="1:48" ht="12" customHeight="1" x14ac:dyDescent="0.3">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row>
    <row r="265" spans="1:48" ht="12" customHeight="1" x14ac:dyDescent="0.3">
      <c r="A265" s="97"/>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row>
    <row r="266" spans="1:48" ht="12" customHeight="1" x14ac:dyDescent="0.3">
      <c r="A266" s="97"/>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row>
    <row r="267" spans="1:48" ht="12" customHeight="1" x14ac:dyDescent="0.3">
      <c r="A267" s="97"/>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row>
    <row r="268" spans="1:48" ht="12" customHeight="1" x14ac:dyDescent="0.3">
      <c r="A268" s="97"/>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7"/>
    </row>
    <row r="269" spans="1:48" ht="12" customHeight="1" x14ac:dyDescent="0.3">
      <c r="A269" s="97"/>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row>
    <row r="270" spans="1:48" ht="12" customHeight="1" x14ac:dyDescent="0.3">
      <c r="A270" s="97"/>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row>
    <row r="271" spans="1:48" ht="12" customHeight="1" x14ac:dyDescent="0.3">
      <c r="A271" s="97"/>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row>
    <row r="272" spans="1:48" ht="12" customHeight="1" x14ac:dyDescent="0.3">
      <c r="A272" s="97"/>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7"/>
    </row>
    <row r="273" spans="1:48" ht="12" customHeight="1" x14ac:dyDescent="0.3">
      <c r="A273" s="97"/>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row>
    <row r="274" spans="1:48" ht="12" customHeight="1" x14ac:dyDescent="0.3">
      <c r="A274" s="97"/>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row>
    <row r="275" spans="1:48" ht="12" customHeight="1" x14ac:dyDescent="0.3">
      <c r="A275" s="97"/>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row>
    <row r="276" spans="1:48" ht="12" customHeight="1" x14ac:dyDescent="0.3">
      <c r="A276" s="97"/>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row>
    <row r="277" spans="1:48" ht="12" customHeight="1" x14ac:dyDescent="0.3">
      <c r="A277" s="97"/>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97"/>
    </row>
    <row r="278" spans="1:48" ht="12" customHeight="1" x14ac:dyDescent="0.3">
      <c r="A278" s="97"/>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7"/>
    </row>
    <row r="279" spans="1:48" ht="12" customHeight="1" x14ac:dyDescent="0.3">
      <c r="A279" s="97"/>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row>
    <row r="280" spans="1:48" ht="12" customHeight="1" x14ac:dyDescent="0.3">
      <c r="A280" s="97"/>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row>
    <row r="281" spans="1:48" ht="12" customHeight="1" x14ac:dyDescent="0.3">
      <c r="A281" s="97"/>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row>
    <row r="282" spans="1:48" ht="12" customHeight="1" x14ac:dyDescent="0.3">
      <c r="A282" s="97"/>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row>
    <row r="283" spans="1:48" ht="12" customHeight="1" x14ac:dyDescent="0.3">
      <c r="A283" s="97"/>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row>
    <row r="284" spans="1:48" ht="12" customHeight="1" x14ac:dyDescent="0.3">
      <c r="A284" s="97"/>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97"/>
    </row>
    <row r="285" spans="1:48" ht="12" customHeight="1" x14ac:dyDescent="0.3">
      <c r="A285" s="97"/>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row>
    <row r="286" spans="1:48" ht="12" customHeight="1" x14ac:dyDescent="0.3">
      <c r="A286" s="97"/>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row>
    <row r="287" spans="1:48" ht="12" customHeight="1" x14ac:dyDescent="0.3">
      <c r="A287" s="97"/>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row>
    <row r="288" spans="1:48" ht="12" customHeight="1" x14ac:dyDescent="0.3">
      <c r="A288" s="97"/>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row>
    <row r="289" spans="1:48" ht="12" customHeight="1" x14ac:dyDescent="0.3">
      <c r="A289" s="97"/>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row>
    <row r="290" spans="1:48" ht="12" customHeight="1" x14ac:dyDescent="0.3">
      <c r="A290" s="97"/>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row>
    <row r="291" spans="1:48" ht="12" customHeight="1" x14ac:dyDescent="0.3">
      <c r="A291" s="97"/>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row>
    <row r="292" spans="1:48" ht="12" customHeight="1" x14ac:dyDescent="0.3">
      <c r="A292" s="97"/>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row>
    <row r="293" spans="1:48" ht="12" customHeight="1" x14ac:dyDescent="0.3">
      <c r="A293" s="97"/>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row>
    <row r="294" spans="1:48" ht="12" customHeight="1" x14ac:dyDescent="0.3">
      <c r="A294" s="97"/>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row>
    <row r="295" spans="1:48" ht="12" customHeight="1" x14ac:dyDescent="0.3">
      <c r="A295" s="97"/>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row>
    <row r="296" spans="1:48" ht="12" customHeight="1" x14ac:dyDescent="0.3">
      <c r="A296" s="97"/>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row>
    <row r="297" spans="1:48" ht="12" customHeight="1" x14ac:dyDescent="0.3">
      <c r="A297" s="97"/>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row>
    <row r="298" spans="1:48" ht="12" customHeight="1" x14ac:dyDescent="0.3">
      <c r="A298" s="97"/>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97"/>
    </row>
    <row r="299" spans="1:48" ht="12" customHeight="1" x14ac:dyDescent="0.3">
      <c r="A299" s="97"/>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row>
    <row r="300" spans="1:48" ht="12" customHeight="1" x14ac:dyDescent="0.3">
      <c r="A300" s="97"/>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7"/>
    </row>
    <row r="301" spans="1:48" ht="12" customHeight="1" x14ac:dyDescent="0.3">
      <c r="A301" s="97"/>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row>
    <row r="302" spans="1:48" ht="12" customHeight="1" x14ac:dyDescent="0.3">
      <c r="A302" s="97"/>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97"/>
    </row>
    <row r="303" spans="1:48" ht="12" customHeight="1" x14ac:dyDescent="0.3">
      <c r="A303" s="97"/>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row>
    <row r="304" spans="1:48" ht="12" customHeight="1" x14ac:dyDescent="0.3">
      <c r="A304" s="97"/>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row>
    <row r="305" spans="1:48" ht="12" customHeight="1" x14ac:dyDescent="0.3">
      <c r="A305" s="97"/>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row>
    <row r="306" spans="1:48" ht="12" customHeight="1" x14ac:dyDescent="0.3">
      <c r="A306" s="97"/>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row>
    <row r="307" spans="1:48" ht="12" customHeight="1" x14ac:dyDescent="0.3">
      <c r="A307" s="97"/>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row>
    <row r="308" spans="1:48" ht="12" customHeight="1" x14ac:dyDescent="0.3">
      <c r="A308" s="97"/>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row>
    <row r="309" spans="1:48" ht="12" customHeight="1" x14ac:dyDescent="0.3">
      <c r="A309" s="97"/>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row>
    <row r="310" spans="1:48" ht="12" customHeight="1" x14ac:dyDescent="0.3">
      <c r="A310" s="97"/>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7"/>
    </row>
    <row r="311" spans="1:48" ht="12" customHeight="1" x14ac:dyDescent="0.3">
      <c r="A311" s="97"/>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row>
    <row r="312" spans="1:48" ht="12" customHeight="1" x14ac:dyDescent="0.3">
      <c r="A312" s="97"/>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7"/>
    </row>
    <row r="313" spans="1:48" ht="12" customHeight="1" x14ac:dyDescent="0.3">
      <c r="A313" s="97"/>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row>
    <row r="314" spans="1:48" ht="12" customHeight="1" x14ac:dyDescent="0.3">
      <c r="A314" s="97"/>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97"/>
      <c r="AR314" s="97"/>
      <c r="AS314" s="97"/>
      <c r="AT314" s="97"/>
      <c r="AU314" s="97"/>
      <c r="AV314" s="97"/>
    </row>
    <row r="315" spans="1:48" ht="12" customHeight="1" x14ac:dyDescent="0.3">
      <c r="A315" s="97"/>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7"/>
    </row>
    <row r="316" spans="1:48" ht="12" customHeight="1" x14ac:dyDescent="0.3">
      <c r="A316" s="97"/>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97"/>
    </row>
    <row r="317" spans="1:48" ht="12" customHeight="1" x14ac:dyDescent="0.3">
      <c r="A317" s="97"/>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row>
    <row r="318" spans="1:48" ht="12" customHeight="1" x14ac:dyDescent="0.3">
      <c r="A318" s="97"/>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97"/>
    </row>
    <row r="319" spans="1:48" ht="12" customHeight="1" x14ac:dyDescent="0.3">
      <c r="A319" s="97"/>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row>
    <row r="320" spans="1:48" ht="12" customHeight="1" x14ac:dyDescent="0.3">
      <c r="A320" s="97"/>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97"/>
    </row>
    <row r="321" spans="1:48" ht="12" customHeight="1" x14ac:dyDescent="0.3">
      <c r="A321" s="97"/>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row>
    <row r="322" spans="1:48" ht="12" customHeight="1" x14ac:dyDescent="0.3">
      <c r="A322" s="97"/>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7"/>
    </row>
    <row r="323" spans="1:48" ht="12" customHeight="1" x14ac:dyDescent="0.3">
      <c r="A323" s="97"/>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7"/>
    </row>
    <row r="324" spans="1:48" ht="12" customHeight="1" x14ac:dyDescent="0.3">
      <c r="A324" s="97"/>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97"/>
    </row>
    <row r="325" spans="1:48" ht="12" customHeight="1" x14ac:dyDescent="0.3">
      <c r="A325" s="97"/>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row>
    <row r="326" spans="1:48" ht="12" customHeight="1" x14ac:dyDescent="0.3">
      <c r="A326" s="97"/>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97"/>
      <c r="AP326" s="97"/>
      <c r="AQ326" s="97"/>
      <c r="AR326" s="97"/>
      <c r="AS326" s="97"/>
      <c r="AT326" s="97"/>
      <c r="AU326" s="97"/>
      <c r="AV326" s="97"/>
    </row>
    <row r="327" spans="1:48" ht="12" customHeight="1" x14ac:dyDescent="0.3">
      <c r="A327" s="97"/>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row>
    <row r="328" spans="1:48" ht="12" customHeight="1" x14ac:dyDescent="0.3">
      <c r="A328" s="97"/>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row>
    <row r="329" spans="1:48" ht="12" customHeight="1" x14ac:dyDescent="0.3">
      <c r="A329" s="97"/>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7"/>
    </row>
    <row r="330" spans="1:48" ht="12" customHeight="1" x14ac:dyDescent="0.3">
      <c r="A330" s="97"/>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7"/>
    </row>
    <row r="331" spans="1:48" ht="12" customHeight="1" x14ac:dyDescent="0.3">
      <c r="A331" s="97"/>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row>
    <row r="332" spans="1:48" ht="12" customHeight="1" x14ac:dyDescent="0.3">
      <c r="A332" s="97"/>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7"/>
    </row>
    <row r="333" spans="1:48" ht="12" customHeight="1" x14ac:dyDescent="0.3">
      <c r="A333" s="97"/>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row>
    <row r="334" spans="1:48" ht="12" customHeight="1" x14ac:dyDescent="0.3">
      <c r="A334" s="97"/>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row>
    <row r="335" spans="1:48" ht="12" customHeight="1" x14ac:dyDescent="0.3">
      <c r="A335" s="97"/>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7"/>
    </row>
    <row r="336" spans="1:48" ht="12" customHeight="1" x14ac:dyDescent="0.3">
      <c r="A336" s="97"/>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97"/>
      <c r="AP336" s="97"/>
      <c r="AQ336" s="97"/>
      <c r="AR336" s="97"/>
      <c r="AS336" s="97"/>
      <c r="AT336" s="97"/>
      <c r="AU336" s="97"/>
      <c r="AV336" s="97"/>
    </row>
    <row r="337" spans="1:48" ht="12" customHeight="1" x14ac:dyDescent="0.3">
      <c r="A337" s="97"/>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7"/>
    </row>
    <row r="338" spans="1:48" ht="12" customHeight="1" x14ac:dyDescent="0.3">
      <c r="A338" s="97"/>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7"/>
    </row>
    <row r="339" spans="1:48" ht="12" customHeight="1" x14ac:dyDescent="0.3">
      <c r="A339" s="97"/>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row>
    <row r="340" spans="1:48" ht="12" customHeight="1" x14ac:dyDescent="0.3">
      <c r="A340" s="97"/>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row>
    <row r="341" spans="1:48" ht="12" customHeight="1" x14ac:dyDescent="0.3">
      <c r="A341" s="97"/>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row>
    <row r="342" spans="1:48" ht="12" customHeight="1" x14ac:dyDescent="0.3">
      <c r="A342" s="97"/>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row>
    <row r="343" spans="1:48" ht="12" customHeight="1" x14ac:dyDescent="0.3">
      <c r="A343" s="97"/>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row>
    <row r="344" spans="1:48" ht="12" customHeight="1" x14ac:dyDescent="0.3">
      <c r="A344" s="97"/>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row>
    <row r="345" spans="1:48" ht="12" customHeight="1" x14ac:dyDescent="0.3">
      <c r="A345" s="97"/>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row>
    <row r="346" spans="1:48" ht="12" customHeight="1" x14ac:dyDescent="0.3">
      <c r="A346" s="97"/>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97"/>
      <c r="AP346" s="97"/>
      <c r="AQ346" s="97"/>
      <c r="AR346" s="97"/>
      <c r="AS346" s="97"/>
      <c r="AT346" s="97"/>
      <c r="AU346" s="97"/>
      <c r="AV346" s="97"/>
    </row>
    <row r="347" spans="1:48" ht="12" customHeight="1" x14ac:dyDescent="0.3">
      <c r="A347" s="97"/>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c r="AQ347" s="97"/>
      <c r="AR347" s="97"/>
      <c r="AS347" s="97"/>
      <c r="AT347" s="97"/>
      <c r="AU347" s="97"/>
      <c r="AV347" s="97"/>
    </row>
    <row r="348" spans="1:48" ht="12" customHeight="1" x14ac:dyDescent="0.3">
      <c r="A348" s="97"/>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c r="AQ348" s="97"/>
      <c r="AR348" s="97"/>
      <c r="AS348" s="97"/>
      <c r="AT348" s="97"/>
      <c r="AU348" s="97"/>
      <c r="AV348" s="97"/>
    </row>
    <row r="349" spans="1:48" ht="12" customHeight="1" x14ac:dyDescent="0.3">
      <c r="A349" s="97"/>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7"/>
    </row>
    <row r="350" spans="1:48" ht="12" customHeight="1" x14ac:dyDescent="0.3">
      <c r="A350" s="97"/>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7"/>
    </row>
    <row r="351" spans="1:48" ht="12" customHeight="1" x14ac:dyDescent="0.3">
      <c r="A351" s="97"/>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row>
    <row r="352" spans="1:48" ht="12" customHeight="1" x14ac:dyDescent="0.3">
      <c r="A352" s="97"/>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c r="AQ352" s="97"/>
      <c r="AR352" s="97"/>
      <c r="AS352" s="97"/>
      <c r="AT352" s="97"/>
      <c r="AU352" s="97"/>
      <c r="AV352" s="97"/>
    </row>
    <row r="353" spans="1:48" ht="12" customHeight="1" x14ac:dyDescent="0.3">
      <c r="A353" s="97"/>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7"/>
    </row>
    <row r="354" spans="1:48" ht="12" customHeight="1" x14ac:dyDescent="0.3">
      <c r="A354" s="97"/>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7"/>
    </row>
    <row r="355" spans="1:48" ht="12" customHeight="1" x14ac:dyDescent="0.3">
      <c r="A355" s="97"/>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7"/>
    </row>
    <row r="356" spans="1:48" ht="12" customHeight="1" x14ac:dyDescent="0.3">
      <c r="A356" s="97"/>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7"/>
    </row>
    <row r="357" spans="1:48" ht="12" customHeight="1" x14ac:dyDescent="0.3">
      <c r="A357" s="97"/>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7"/>
    </row>
    <row r="358" spans="1:48" ht="12" customHeight="1" x14ac:dyDescent="0.3">
      <c r="A358" s="97"/>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7"/>
    </row>
    <row r="359" spans="1:48" ht="12" customHeight="1" x14ac:dyDescent="0.3">
      <c r="A359" s="97"/>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7"/>
    </row>
    <row r="360" spans="1:48" ht="12" customHeight="1" x14ac:dyDescent="0.3">
      <c r="A360" s="97"/>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c r="AQ360" s="97"/>
      <c r="AR360" s="97"/>
      <c r="AS360" s="97"/>
      <c r="AT360" s="97"/>
      <c r="AU360" s="97"/>
      <c r="AV360" s="97"/>
    </row>
    <row r="361" spans="1:48" ht="12" customHeight="1" x14ac:dyDescent="0.3">
      <c r="A361" s="97"/>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row>
    <row r="362" spans="1:48" ht="12" customHeight="1" x14ac:dyDescent="0.3">
      <c r="A362" s="97"/>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row>
    <row r="363" spans="1:48" ht="12" customHeight="1" x14ac:dyDescent="0.3">
      <c r="A363" s="97"/>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row>
    <row r="364" spans="1:48" ht="12" customHeight="1" x14ac:dyDescent="0.3">
      <c r="A364" s="97"/>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7"/>
    </row>
    <row r="365" spans="1:48" ht="12" customHeight="1" x14ac:dyDescent="0.3">
      <c r="A365" s="97"/>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97"/>
      <c r="AP365" s="97"/>
      <c r="AQ365" s="97"/>
      <c r="AR365" s="97"/>
      <c r="AS365" s="97"/>
      <c r="AT365" s="97"/>
      <c r="AU365" s="97"/>
      <c r="AV365" s="97"/>
    </row>
    <row r="366" spans="1:48" ht="12" customHeight="1" x14ac:dyDescent="0.3">
      <c r="A366" s="97"/>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7"/>
    </row>
    <row r="367" spans="1:48" ht="12" customHeight="1" x14ac:dyDescent="0.3">
      <c r="A367" s="97"/>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row>
    <row r="368" spans="1:48" ht="12" customHeight="1" x14ac:dyDescent="0.3">
      <c r="A368" s="97"/>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row>
    <row r="369" spans="1:48" ht="12" customHeight="1" x14ac:dyDescent="0.3">
      <c r="A369" s="97"/>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c r="AQ369" s="97"/>
      <c r="AR369" s="97"/>
      <c r="AS369" s="97"/>
      <c r="AT369" s="97"/>
      <c r="AU369" s="97"/>
      <c r="AV369" s="97"/>
    </row>
    <row r="370" spans="1:48" ht="12" customHeight="1" x14ac:dyDescent="0.3">
      <c r="A370" s="97"/>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7"/>
    </row>
    <row r="371" spans="1:48" ht="12" customHeight="1" x14ac:dyDescent="0.3">
      <c r="A371" s="97"/>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row>
    <row r="372" spans="1:48" ht="12" customHeight="1" x14ac:dyDescent="0.3">
      <c r="A372" s="97"/>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row>
    <row r="373" spans="1:48" ht="12" customHeight="1" x14ac:dyDescent="0.3">
      <c r="A373" s="97"/>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row>
    <row r="374" spans="1:48" ht="12" customHeight="1" x14ac:dyDescent="0.3">
      <c r="A374" s="97"/>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row>
    <row r="375" spans="1:48" ht="12" customHeight="1" x14ac:dyDescent="0.3">
      <c r="A375" s="97"/>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row>
    <row r="376" spans="1:48" ht="12" customHeight="1" x14ac:dyDescent="0.3">
      <c r="A376" s="97"/>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row>
    <row r="377" spans="1:48" ht="12" customHeight="1" x14ac:dyDescent="0.3">
      <c r="A377" s="97"/>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row>
    <row r="378" spans="1:48" ht="12" customHeight="1" x14ac:dyDescent="0.3">
      <c r="A378" s="97"/>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7"/>
    </row>
    <row r="379" spans="1:48" ht="12" customHeight="1" x14ac:dyDescent="0.3">
      <c r="A379" s="97"/>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row>
    <row r="380" spans="1:48" ht="12" customHeight="1" x14ac:dyDescent="0.3">
      <c r="A380" s="97"/>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row>
    <row r="381" spans="1:48" ht="12" customHeight="1" x14ac:dyDescent="0.3">
      <c r="A381" s="97"/>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row>
    <row r="382" spans="1:48" ht="12" customHeight="1" x14ac:dyDescent="0.3">
      <c r="A382" s="97"/>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c r="AR382" s="97"/>
      <c r="AS382" s="97"/>
      <c r="AT382" s="97"/>
      <c r="AU382" s="97"/>
      <c r="AV382" s="97"/>
    </row>
    <row r="383" spans="1:48" ht="12" customHeight="1" x14ac:dyDescent="0.3">
      <c r="A383" s="97"/>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row>
    <row r="384" spans="1:48" ht="12" customHeight="1" x14ac:dyDescent="0.3">
      <c r="A384" s="97"/>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row>
    <row r="385" spans="1:48" ht="12" customHeight="1" x14ac:dyDescent="0.3">
      <c r="A385" s="97"/>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row>
    <row r="386" spans="1:48" ht="12" customHeight="1" x14ac:dyDescent="0.3">
      <c r="A386" s="97"/>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row>
    <row r="387" spans="1:48" ht="12" customHeight="1" x14ac:dyDescent="0.3">
      <c r="A387" s="97"/>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row>
    <row r="388" spans="1:48" ht="12" customHeight="1" x14ac:dyDescent="0.3">
      <c r="A388" s="97"/>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c r="AQ388" s="97"/>
      <c r="AR388" s="97"/>
      <c r="AS388" s="97"/>
      <c r="AT388" s="97"/>
      <c r="AU388" s="97"/>
      <c r="AV388" s="97"/>
    </row>
    <row r="389" spans="1:48" ht="12" customHeight="1" x14ac:dyDescent="0.3">
      <c r="A389" s="97"/>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row>
    <row r="390" spans="1:48" ht="12" customHeight="1" x14ac:dyDescent="0.3">
      <c r="A390" s="97"/>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row>
    <row r="391" spans="1:48" ht="12" customHeight="1" x14ac:dyDescent="0.3">
      <c r="A391" s="97"/>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7"/>
    </row>
    <row r="392" spans="1:48" ht="12" customHeight="1" x14ac:dyDescent="0.3">
      <c r="A392" s="97"/>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7"/>
    </row>
    <row r="393" spans="1:48" ht="12" customHeight="1" x14ac:dyDescent="0.3">
      <c r="A393" s="97"/>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7"/>
    </row>
    <row r="394" spans="1:48" ht="12" customHeight="1" x14ac:dyDescent="0.3">
      <c r="A394" s="97"/>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97"/>
      <c r="AR394" s="97"/>
      <c r="AS394" s="97"/>
      <c r="AT394" s="97"/>
      <c r="AU394" s="97"/>
      <c r="AV394" s="97"/>
    </row>
    <row r="395" spans="1:48" ht="12" customHeight="1" x14ac:dyDescent="0.3">
      <c r="A395" s="97"/>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row>
    <row r="396" spans="1:48" ht="12" customHeight="1" x14ac:dyDescent="0.3">
      <c r="A396" s="97"/>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row>
    <row r="397" spans="1:48" ht="12" customHeight="1" x14ac:dyDescent="0.3">
      <c r="A397" s="97"/>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row>
    <row r="398" spans="1:48" ht="12" customHeight="1" x14ac:dyDescent="0.3">
      <c r="A398" s="97"/>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row>
    <row r="399" spans="1:48" ht="12" customHeight="1" x14ac:dyDescent="0.3">
      <c r="A399" s="97"/>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7"/>
    </row>
    <row r="400" spans="1:48" ht="12" customHeight="1" x14ac:dyDescent="0.3">
      <c r="A400" s="97"/>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7"/>
    </row>
    <row r="401" spans="1:48" ht="12" customHeight="1" x14ac:dyDescent="0.3">
      <c r="A401" s="97"/>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row>
    <row r="402" spans="1:48" ht="12" customHeight="1" x14ac:dyDescent="0.3">
      <c r="A402" s="97"/>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7"/>
    </row>
    <row r="403" spans="1:48" ht="12" customHeight="1" x14ac:dyDescent="0.3">
      <c r="A403" s="97"/>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row>
    <row r="404" spans="1:48" ht="12" customHeight="1" x14ac:dyDescent="0.3">
      <c r="A404" s="97"/>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row>
    <row r="405" spans="1:48" ht="12" customHeight="1" x14ac:dyDescent="0.3">
      <c r="A405" s="97"/>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7"/>
    </row>
    <row r="406" spans="1:48" ht="12" customHeight="1" x14ac:dyDescent="0.3">
      <c r="A406" s="97"/>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row>
    <row r="407" spans="1:48" ht="12" customHeight="1" x14ac:dyDescent="0.3">
      <c r="A407" s="97"/>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row>
    <row r="408" spans="1:48" ht="12" customHeight="1" x14ac:dyDescent="0.3">
      <c r="A408" s="97"/>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7"/>
    </row>
    <row r="409" spans="1:48" ht="12" customHeight="1" x14ac:dyDescent="0.3">
      <c r="A409" s="97"/>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row>
    <row r="410" spans="1:48" ht="12" customHeight="1" x14ac:dyDescent="0.3">
      <c r="A410" s="97"/>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row>
    <row r="411" spans="1:48" ht="12" customHeight="1" x14ac:dyDescent="0.3">
      <c r="A411" s="97"/>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row>
    <row r="412" spans="1:48" ht="12" customHeight="1" x14ac:dyDescent="0.3">
      <c r="A412" s="97"/>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7"/>
    </row>
    <row r="413" spans="1:48" ht="12" customHeight="1" x14ac:dyDescent="0.3">
      <c r="A413" s="97"/>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row>
    <row r="414" spans="1:48" ht="12" customHeight="1" x14ac:dyDescent="0.3">
      <c r="A414" s="97"/>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97"/>
      <c r="AP414" s="97"/>
      <c r="AQ414" s="97"/>
      <c r="AR414" s="97"/>
      <c r="AS414" s="97"/>
      <c r="AT414" s="97"/>
      <c r="AU414" s="97"/>
      <c r="AV414" s="97"/>
    </row>
    <row r="415" spans="1:48" ht="12" customHeight="1" x14ac:dyDescent="0.3">
      <c r="A415" s="97"/>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7"/>
    </row>
    <row r="416" spans="1:48" ht="12" customHeight="1" x14ac:dyDescent="0.3">
      <c r="A416" s="97"/>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7"/>
    </row>
    <row r="417" spans="1:48" ht="12" customHeight="1" x14ac:dyDescent="0.3">
      <c r="A417" s="97"/>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row>
    <row r="418" spans="1:48" ht="12" customHeight="1" x14ac:dyDescent="0.3">
      <c r="A418" s="97"/>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7"/>
    </row>
    <row r="419" spans="1:48" ht="12" customHeight="1" x14ac:dyDescent="0.3">
      <c r="A419" s="97"/>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row>
    <row r="420" spans="1:48" ht="12" customHeight="1" x14ac:dyDescent="0.3">
      <c r="A420" s="97"/>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row>
    <row r="421" spans="1:48" ht="12" customHeight="1" x14ac:dyDescent="0.3">
      <c r="A421" s="97"/>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row>
    <row r="422" spans="1:48" ht="12" customHeight="1" x14ac:dyDescent="0.3">
      <c r="A422" s="97"/>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97"/>
      <c r="AP422" s="97"/>
      <c r="AQ422" s="97"/>
      <c r="AR422" s="97"/>
      <c r="AS422" s="97"/>
      <c r="AT422" s="97"/>
      <c r="AU422" s="97"/>
      <c r="AV422" s="97"/>
    </row>
    <row r="423" spans="1:48" ht="12" customHeight="1" x14ac:dyDescent="0.3">
      <c r="A423" s="97"/>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7"/>
    </row>
    <row r="424" spans="1:48" ht="12" customHeight="1" x14ac:dyDescent="0.3">
      <c r="A424" s="97"/>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row>
    <row r="425" spans="1:48" ht="12" customHeight="1" x14ac:dyDescent="0.3">
      <c r="A425" s="97"/>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row>
    <row r="426" spans="1:48" ht="12" customHeight="1" x14ac:dyDescent="0.3">
      <c r="A426" s="97"/>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row>
    <row r="427" spans="1:48" ht="12" customHeight="1" x14ac:dyDescent="0.3">
      <c r="A427" s="97"/>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row>
    <row r="428" spans="1:48" ht="12" customHeight="1" x14ac:dyDescent="0.3">
      <c r="A428" s="97"/>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row>
    <row r="429" spans="1:48" ht="12" customHeight="1" x14ac:dyDescent="0.3">
      <c r="A429" s="97"/>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row>
    <row r="430" spans="1:48" ht="12" customHeight="1" x14ac:dyDescent="0.3">
      <c r="A430" s="97"/>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7"/>
    </row>
    <row r="431" spans="1:48" ht="12" customHeight="1" x14ac:dyDescent="0.3">
      <c r="A431" s="97"/>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row>
    <row r="432" spans="1:48" ht="12" customHeight="1" x14ac:dyDescent="0.3">
      <c r="A432" s="97"/>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row>
    <row r="433" spans="1:48" ht="12" customHeight="1" x14ac:dyDescent="0.3">
      <c r="A433" s="97"/>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row>
    <row r="434" spans="1:48" ht="12" customHeight="1" x14ac:dyDescent="0.3">
      <c r="A434" s="97"/>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row>
    <row r="435" spans="1:48" ht="12" customHeight="1" x14ac:dyDescent="0.3">
      <c r="A435" s="97"/>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row>
    <row r="436" spans="1:48" ht="12" customHeight="1" x14ac:dyDescent="0.3">
      <c r="A436" s="97"/>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7"/>
    </row>
    <row r="437" spans="1:48" ht="12" customHeight="1" x14ac:dyDescent="0.3">
      <c r="A437" s="97"/>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7"/>
    </row>
    <row r="438" spans="1:48" ht="12" customHeight="1" x14ac:dyDescent="0.3">
      <c r="A438" s="97"/>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row>
    <row r="439" spans="1:48" ht="12" customHeight="1" x14ac:dyDescent="0.3">
      <c r="A439" s="97"/>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7"/>
    </row>
    <row r="440" spans="1:48" ht="12" customHeight="1" x14ac:dyDescent="0.3">
      <c r="A440" s="97"/>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7"/>
    </row>
    <row r="441" spans="1:48" ht="12" customHeight="1" x14ac:dyDescent="0.3">
      <c r="A441" s="97"/>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row>
    <row r="442" spans="1:48" ht="12" customHeight="1" x14ac:dyDescent="0.3">
      <c r="A442" s="97"/>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7"/>
    </row>
    <row r="443" spans="1:48" ht="12" customHeight="1" x14ac:dyDescent="0.3">
      <c r="A443" s="97"/>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row>
    <row r="444" spans="1:48" ht="12" customHeight="1" x14ac:dyDescent="0.3">
      <c r="A444" s="97"/>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row>
    <row r="445" spans="1:48" ht="12" customHeight="1" x14ac:dyDescent="0.3">
      <c r="A445" s="97"/>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row>
    <row r="446" spans="1:48" ht="12" customHeight="1" x14ac:dyDescent="0.3">
      <c r="A446" s="97"/>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97"/>
      <c r="AP446" s="97"/>
      <c r="AQ446" s="97"/>
      <c r="AR446" s="97"/>
      <c r="AS446" s="97"/>
      <c r="AT446" s="97"/>
      <c r="AU446" s="97"/>
      <c r="AV446" s="97"/>
    </row>
    <row r="447" spans="1:48" ht="12" customHeight="1" x14ac:dyDescent="0.3">
      <c r="A447" s="97"/>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7"/>
    </row>
    <row r="448" spans="1:48" ht="12" customHeight="1" x14ac:dyDescent="0.3">
      <c r="A448" s="97"/>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97"/>
      <c r="AR448" s="97"/>
      <c r="AS448" s="97"/>
      <c r="AT448" s="97"/>
      <c r="AU448" s="97"/>
      <c r="AV448" s="97"/>
    </row>
    <row r="449" spans="1:48" ht="12" customHeight="1" x14ac:dyDescent="0.3">
      <c r="A449" s="97"/>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7"/>
    </row>
    <row r="450" spans="1:48" ht="12" customHeight="1" x14ac:dyDescent="0.3">
      <c r="A450" s="97"/>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row>
    <row r="451" spans="1:48" ht="12" customHeight="1" x14ac:dyDescent="0.3">
      <c r="A451" s="97"/>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7"/>
    </row>
    <row r="452" spans="1:48" ht="12" customHeight="1" x14ac:dyDescent="0.3">
      <c r="A452" s="97"/>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7"/>
    </row>
    <row r="453" spans="1:48" ht="12" customHeight="1" x14ac:dyDescent="0.3">
      <c r="A453" s="97"/>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97"/>
      <c r="AP453" s="97"/>
      <c r="AQ453" s="97"/>
      <c r="AR453" s="97"/>
      <c r="AS453" s="97"/>
      <c r="AT453" s="97"/>
      <c r="AU453" s="97"/>
      <c r="AV453" s="97"/>
    </row>
    <row r="454" spans="1:48" ht="12" customHeight="1" x14ac:dyDescent="0.3">
      <c r="A454" s="97"/>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97"/>
      <c r="AR454" s="97"/>
      <c r="AS454" s="97"/>
      <c r="AT454" s="97"/>
      <c r="AU454" s="97"/>
      <c r="AV454" s="97"/>
    </row>
    <row r="455" spans="1:48" ht="12" customHeight="1" x14ac:dyDescent="0.3">
      <c r="A455" s="97"/>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R455" s="97"/>
      <c r="AS455" s="97"/>
      <c r="AT455" s="97"/>
      <c r="AU455" s="97"/>
      <c r="AV455" s="97"/>
    </row>
    <row r="456" spans="1:48" ht="12" customHeight="1" x14ac:dyDescent="0.3">
      <c r="A456" s="97"/>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97"/>
      <c r="AP456" s="97"/>
      <c r="AQ456" s="97"/>
      <c r="AR456" s="97"/>
      <c r="AS456" s="97"/>
      <c r="AT456" s="97"/>
      <c r="AU456" s="97"/>
      <c r="AV456" s="97"/>
    </row>
    <row r="457" spans="1:48" ht="12" customHeight="1" x14ac:dyDescent="0.3">
      <c r="A457" s="97"/>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7"/>
    </row>
    <row r="458" spans="1:48" ht="12" customHeight="1" x14ac:dyDescent="0.3">
      <c r="A458" s="97"/>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97"/>
      <c r="AP458" s="97"/>
      <c r="AQ458" s="97"/>
      <c r="AR458" s="97"/>
      <c r="AS458" s="97"/>
      <c r="AT458" s="97"/>
      <c r="AU458" s="97"/>
      <c r="AV458" s="97"/>
    </row>
    <row r="459" spans="1:48" ht="12" customHeight="1" x14ac:dyDescent="0.3">
      <c r="A459" s="97"/>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7"/>
    </row>
    <row r="460" spans="1:48" ht="12" customHeight="1" x14ac:dyDescent="0.3">
      <c r="A460" s="97"/>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row>
    <row r="461" spans="1:48" ht="12" customHeight="1" x14ac:dyDescent="0.3">
      <c r="A461" s="97"/>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7"/>
    </row>
    <row r="462" spans="1:48" ht="12" customHeight="1" x14ac:dyDescent="0.3">
      <c r="A462" s="97"/>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7"/>
    </row>
    <row r="463" spans="1:48" ht="12" customHeight="1" x14ac:dyDescent="0.3">
      <c r="A463" s="97"/>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7"/>
    </row>
    <row r="464" spans="1:48" ht="12" customHeight="1" x14ac:dyDescent="0.3">
      <c r="A464" s="97"/>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row>
    <row r="465" spans="1:48" ht="12" customHeight="1" x14ac:dyDescent="0.3">
      <c r="A465" s="97"/>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97"/>
      <c r="AP465" s="97"/>
      <c r="AQ465" s="97"/>
      <c r="AR465" s="97"/>
      <c r="AS465" s="97"/>
      <c r="AT465" s="97"/>
      <c r="AU465" s="97"/>
      <c r="AV465" s="97"/>
    </row>
    <row r="466" spans="1:48" ht="12" customHeight="1" x14ac:dyDescent="0.3">
      <c r="A466" s="97"/>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row>
    <row r="467" spans="1:48" ht="12" customHeight="1" x14ac:dyDescent="0.3">
      <c r="A467" s="97"/>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7"/>
    </row>
    <row r="468" spans="1:48" ht="12" customHeight="1" x14ac:dyDescent="0.3">
      <c r="A468" s="97"/>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row>
    <row r="469" spans="1:48" ht="12" customHeight="1" x14ac:dyDescent="0.3">
      <c r="A469" s="97"/>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7"/>
    </row>
    <row r="470" spans="1:48" ht="12" customHeight="1" x14ac:dyDescent="0.3">
      <c r="A470" s="97"/>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97"/>
      <c r="AP470" s="97"/>
      <c r="AQ470" s="97"/>
      <c r="AR470" s="97"/>
      <c r="AS470" s="97"/>
      <c r="AT470" s="97"/>
      <c r="AU470" s="97"/>
      <c r="AV470" s="97"/>
    </row>
    <row r="471" spans="1:48" ht="12" customHeight="1" x14ac:dyDescent="0.3">
      <c r="A471" s="97"/>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row>
    <row r="472" spans="1:48" ht="12" customHeight="1" x14ac:dyDescent="0.3">
      <c r="A472" s="97"/>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7"/>
    </row>
    <row r="473" spans="1:48" ht="12" customHeight="1" x14ac:dyDescent="0.3">
      <c r="A473" s="97"/>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row>
    <row r="474" spans="1:48" ht="12" customHeight="1" x14ac:dyDescent="0.3">
      <c r="A474" s="97"/>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row>
    <row r="475" spans="1:48" ht="12" customHeight="1" x14ac:dyDescent="0.3">
      <c r="A475" s="97"/>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row>
    <row r="476" spans="1:48" ht="12" customHeight="1" x14ac:dyDescent="0.3">
      <c r="A476" s="97"/>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row>
    <row r="477" spans="1:48" ht="12" customHeight="1" x14ac:dyDescent="0.3">
      <c r="A477" s="97"/>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row>
    <row r="478" spans="1:48" ht="12" customHeight="1" x14ac:dyDescent="0.3">
      <c r="A478" s="97"/>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row>
    <row r="479" spans="1:48" ht="12" customHeight="1" x14ac:dyDescent="0.3">
      <c r="A479" s="97"/>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row>
    <row r="480" spans="1:48" ht="12" customHeight="1" x14ac:dyDescent="0.3">
      <c r="A480" s="97"/>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7"/>
    </row>
    <row r="481" spans="1:48" ht="12" customHeight="1" x14ac:dyDescent="0.3">
      <c r="A481" s="97"/>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row>
    <row r="482" spans="1:48" ht="12" customHeight="1" x14ac:dyDescent="0.3">
      <c r="A482" s="97"/>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row>
    <row r="483" spans="1:48" ht="12" customHeight="1" x14ac:dyDescent="0.3">
      <c r="A483" s="97"/>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row>
    <row r="484" spans="1:48" ht="12" customHeight="1" x14ac:dyDescent="0.3">
      <c r="A484" s="97"/>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row>
    <row r="485" spans="1:48" ht="12" customHeight="1" x14ac:dyDescent="0.3">
      <c r="A485" s="97"/>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row>
    <row r="486" spans="1:48" ht="12" customHeight="1" x14ac:dyDescent="0.3">
      <c r="A486" s="97"/>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row>
    <row r="487" spans="1:48" ht="12" customHeight="1" x14ac:dyDescent="0.3">
      <c r="A487" s="97"/>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row>
    <row r="488" spans="1:48" ht="12" customHeight="1" x14ac:dyDescent="0.3">
      <c r="A488" s="97"/>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row>
    <row r="489" spans="1:48" ht="12" customHeight="1" x14ac:dyDescent="0.3">
      <c r="A489" s="97"/>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row>
    <row r="490" spans="1:48" ht="12" customHeight="1" x14ac:dyDescent="0.3">
      <c r="A490" s="97"/>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7"/>
    </row>
    <row r="491" spans="1:48" ht="12" customHeight="1" x14ac:dyDescent="0.3">
      <c r="A491" s="97"/>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row>
    <row r="492" spans="1:48" ht="12" customHeight="1" x14ac:dyDescent="0.3">
      <c r="A492" s="97"/>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row>
    <row r="493" spans="1:48" ht="12" customHeight="1" x14ac:dyDescent="0.3">
      <c r="A493" s="97"/>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row>
    <row r="494" spans="1:48" ht="12" customHeight="1" x14ac:dyDescent="0.3">
      <c r="A494" s="97"/>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7"/>
    </row>
    <row r="495" spans="1:48" ht="12" customHeight="1" x14ac:dyDescent="0.3">
      <c r="A495" s="97"/>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row>
    <row r="496" spans="1:48" ht="12" customHeight="1" x14ac:dyDescent="0.3">
      <c r="A496" s="97"/>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97"/>
      <c r="AP496" s="97"/>
      <c r="AQ496" s="97"/>
      <c r="AR496" s="97"/>
      <c r="AS496" s="97"/>
      <c r="AT496" s="97"/>
      <c r="AU496" s="97"/>
      <c r="AV496" s="97"/>
    </row>
    <row r="497" spans="1:48" ht="12" customHeight="1" x14ac:dyDescent="0.3">
      <c r="A497" s="97"/>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7"/>
    </row>
    <row r="498" spans="1:48" ht="12" customHeight="1" x14ac:dyDescent="0.3">
      <c r="A498" s="97"/>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row>
    <row r="499" spans="1:48" ht="12" customHeight="1" x14ac:dyDescent="0.3">
      <c r="A499" s="97"/>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7"/>
    </row>
    <row r="500" spans="1:48" ht="12" customHeight="1" x14ac:dyDescent="0.3">
      <c r="A500" s="97"/>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row>
    <row r="501" spans="1:48" ht="12" customHeight="1" x14ac:dyDescent="0.3">
      <c r="A501" s="97"/>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97"/>
      <c r="AP501" s="97"/>
      <c r="AQ501" s="97"/>
      <c r="AR501" s="97"/>
      <c r="AS501" s="97"/>
      <c r="AT501" s="97"/>
      <c r="AU501" s="97"/>
      <c r="AV501" s="97"/>
    </row>
    <row r="502" spans="1:48" ht="12" customHeight="1" x14ac:dyDescent="0.3">
      <c r="A502" s="97"/>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7"/>
    </row>
    <row r="503" spans="1:48" ht="12" customHeight="1" x14ac:dyDescent="0.3">
      <c r="A503" s="97"/>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7"/>
    </row>
    <row r="504" spans="1:48" ht="12" customHeight="1" x14ac:dyDescent="0.3">
      <c r="A504" s="97"/>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7"/>
    </row>
    <row r="505" spans="1:48" ht="12" customHeight="1" x14ac:dyDescent="0.3">
      <c r="A505" s="97"/>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7"/>
    </row>
    <row r="506" spans="1:48" ht="12" customHeight="1" x14ac:dyDescent="0.3">
      <c r="A506" s="97"/>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7"/>
    </row>
    <row r="507" spans="1:48" ht="12" customHeight="1" x14ac:dyDescent="0.3">
      <c r="A507" s="97"/>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7"/>
    </row>
    <row r="508" spans="1:48" ht="12" customHeight="1" x14ac:dyDescent="0.3">
      <c r="A508" s="97"/>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row>
    <row r="509" spans="1:48" ht="12" customHeight="1" x14ac:dyDescent="0.3">
      <c r="A509" s="97"/>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7"/>
    </row>
    <row r="510" spans="1:48" ht="12" customHeight="1" x14ac:dyDescent="0.3">
      <c r="A510" s="97"/>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7"/>
    </row>
    <row r="511" spans="1:48" ht="12" customHeight="1" x14ac:dyDescent="0.3">
      <c r="A511" s="97"/>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7"/>
    </row>
    <row r="512" spans="1:48" ht="12" customHeight="1" x14ac:dyDescent="0.3">
      <c r="A512" s="97"/>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7"/>
    </row>
    <row r="513" spans="1:48" ht="12" customHeight="1" x14ac:dyDescent="0.3">
      <c r="A513" s="97"/>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7"/>
    </row>
    <row r="514" spans="1:48" ht="12" customHeight="1" x14ac:dyDescent="0.3">
      <c r="A514" s="97"/>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7"/>
    </row>
    <row r="515" spans="1:48" ht="12" customHeight="1" x14ac:dyDescent="0.3">
      <c r="A515" s="97"/>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row>
    <row r="516" spans="1:48" ht="12" customHeight="1" x14ac:dyDescent="0.3">
      <c r="A516" s="97"/>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row>
    <row r="517" spans="1:48" ht="12" customHeight="1" x14ac:dyDescent="0.3">
      <c r="A517" s="97"/>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7"/>
    </row>
    <row r="518" spans="1:48" ht="12" customHeight="1" x14ac:dyDescent="0.3">
      <c r="A518" s="97"/>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row>
    <row r="519" spans="1:48" ht="12" customHeight="1" x14ac:dyDescent="0.3">
      <c r="A519" s="97"/>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row>
    <row r="520" spans="1:48" ht="12" customHeight="1" x14ac:dyDescent="0.3">
      <c r="A520" s="97"/>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row>
    <row r="521" spans="1:48" ht="12" customHeight="1" x14ac:dyDescent="0.3">
      <c r="A521" s="97"/>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row>
    <row r="522" spans="1:48" ht="12" customHeight="1" x14ac:dyDescent="0.3">
      <c r="A522" s="97"/>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row>
    <row r="523" spans="1:48" ht="12" customHeight="1" x14ac:dyDescent="0.3">
      <c r="A523" s="97"/>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7"/>
    </row>
    <row r="524" spans="1:48" ht="12" customHeight="1" x14ac:dyDescent="0.3">
      <c r="A524" s="97"/>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7"/>
    </row>
    <row r="525" spans="1:48" ht="12" customHeight="1" x14ac:dyDescent="0.3">
      <c r="A525" s="97"/>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row>
    <row r="526" spans="1:48" ht="12" customHeight="1" x14ac:dyDescent="0.3">
      <c r="A526" s="97"/>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97"/>
      <c r="AR526" s="97"/>
      <c r="AS526" s="97"/>
      <c r="AT526" s="97"/>
      <c r="AU526" s="97"/>
      <c r="AV526" s="97"/>
    </row>
    <row r="527" spans="1:48" ht="12" customHeight="1" x14ac:dyDescent="0.3">
      <c r="A527" s="97"/>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row>
    <row r="528" spans="1:48" ht="12" customHeight="1" x14ac:dyDescent="0.3">
      <c r="A528" s="97"/>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7"/>
    </row>
    <row r="529" spans="1:48" ht="12" customHeight="1" x14ac:dyDescent="0.3">
      <c r="A529" s="97"/>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7"/>
    </row>
    <row r="530" spans="1:48" ht="12" customHeight="1" x14ac:dyDescent="0.3">
      <c r="A530" s="97"/>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7"/>
    </row>
    <row r="531" spans="1:48" ht="12" customHeight="1" x14ac:dyDescent="0.3">
      <c r="A531" s="97"/>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97"/>
      <c r="AP531" s="97"/>
      <c r="AQ531" s="97"/>
      <c r="AR531" s="97"/>
      <c r="AS531" s="97"/>
      <c r="AT531" s="97"/>
      <c r="AU531" s="97"/>
      <c r="AV531" s="97"/>
    </row>
    <row r="532" spans="1:48" ht="12" customHeight="1" x14ac:dyDescent="0.3">
      <c r="A532" s="97"/>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7"/>
    </row>
    <row r="533" spans="1:48" ht="12" customHeight="1" x14ac:dyDescent="0.3">
      <c r="A533" s="97"/>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7"/>
    </row>
    <row r="534" spans="1:48" ht="12" customHeight="1" x14ac:dyDescent="0.3">
      <c r="A534" s="97"/>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7"/>
    </row>
    <row r="535" spans="1:48" ht="12" customHeight="1" x14ac:dyDescent="0.3">
      <c r="A535" s="97"/>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7"/>
    </row>
    <row r="536" spans="1:48" ht="12" customHeight="1" x14ac:dyDescent="0.3">
      <c r="A536" s="97"/>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row>
    <row r="537" spans="1:48" ht="12" customHeight="1" x14ac:dyDescent="0.3">
      <c r="A537" s="97"/>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row>
    <row r="538" spans="1:48" ht="12" customHeight="1" x14ac:dyDescent="0.3">
      <c r="A538" s="97"/>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7"/>
    </row>
    <row r="539" spans="1:48" ht="12" customHeight="1" x14ac:dyDescent="0.3">
      <c r="A539" s="97"/>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7"/>
    </row>
    <row r="540" spans="1:48" ht="12" customHeight="1" x14ac:dyDescent="0.3">
      <c r="A540" s="97"/>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7"/>
    </row>
    <row r="541" spans="1:48" ht="12" customHeight="1" x14ac:dyDescent="0.3">
      <c r="A541" s="97"/>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97"/>
      <c r="AP541" s="97"/>
      <c r="AQ541" s="97"/>
      <c r="AR541" s="97"/>
      <c r="AS541" s="97"/>
      <c r="AT541" s="97"/>
      <c r="AU541" s="97"/>
      <c r="AV541" s="97"/>
    </row>
    <row r="542" spans="1:48" ht="12" customHeight="1" x14ac:dyDescent="0.3">
      <c r="A542" s="97"/>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7"/>
    </row>
    <row r="543" spans="1:48" ht="12" customHeight="1" x14ac:dyDescent="0.3">
      <c r="A543" s="97"/>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97"/>
      <c r="AP543" s="97"/>
      <c r="AQ543" s="97"/>
      <c r="AR543" s="97"/>
      <c r="AS543" s="97"/>
      <c r="AT543" s="97"/>
      <c r="AU543" s="97"/>
      <c r="AV543" s="97"/>
    </row>
    <row r="544" spans="1:48" ht="12" customHeight="1" x14ac:dyDescent="0.3">
      <c r="A544" s="97"/>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7"/>
    </row>
    <row r="545" spans="1:48" ht="12" customHeight="1" x14ac:dyDescent="0.3">
      <c r="A545" s="97"/>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7"/>
    </row>
    <row r="546" spans="1:48" ht="12" customHeight="1" x14ac:dyDescent="0.3">
      <c r="A546" s="97"/>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7"/>
    </row>
    <row r="547" spans="1:48" ht="12" customHeight="1" x14ac:dyDescent="0.3">
      <c r="A547" s="97"/>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97"/>
    </row>
    <row r="548" spans="1:48" ht="12" customHeight="1" x14ac:dyDescent="0.3">
      <c r="A548" s="97"/>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row>
    <row r="549" spans="1:48" ht="12" customHeight="1" x14ac:dyDescent="0.3">
      <c r="A549" s="97"/>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97"/>
      <c r="AP549" s="97"/>
      <c r="AQ549" s="97"/>
      <c r="AR549" s="97"/>
      <c r="AS549" s="97"/>
      <c r="AT549" s="97"/>
      <c r="AU549" s="97"/>
      <c r="AV549" s="97"/>
    </row>
    <row r="550" spans="1:48" ht="12" customHeight="1" x14ac:dyDescent="0.3">
      <c r="A550" s="97"/>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7"/>
    </row>
    <row r="551" spans="1:48" ht="12" customHeight="1" x14ac:dyDescent="0.3">
      <c r="A551" s="97"/>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row>
    <row r="552" spans="1:48" ht="12" customHeight="1" x14ac:dyDescent="0.3">
      <c r="A552" s="97"/>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7"/>
    </row>
    <row r="553" spans="1:48" ht="12" customHeight="1" x14ac:dyDescent="0.3">
      <c r="A553" s="97"/>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row>
    <row r="554" spans="1:48" ht="12" customHeight="1" x14ac:dyDescent="0.3">
      <c r="A554" s="97"/>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row>
    <row r="555" spans="1:48" ht="12" customHeight="1" x14ac:dyDescent="0.3">
      <c r="A555" s="97"/>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7"/>
    </row>
    <row r="556" spans="1:48" ht="12" customHeight="1" x14ac:dyDescent="0.3">
      <c r="A556" s="97"/>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7"/>
    </row>
    <row r="557" spans="1:48" ht="12" customHeight="1" x14ac:dyDescent="0.3">
      <c r="A557" s="97"/>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7"/>
    </row>
    <row r="558" spans="1:48" ht="12" customHeight="1" x14ac:dyDescent="0.3">
      <c r="A558" s="97"/>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row>
    <row r="559" spans="1:48" ht="12" customHeight="1" x14ac:dyDescent="0.3">
      <c r="A559" s="97"/>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7"/>
    </row>
    <row r="560" spans="1:48" ht="12" customHeight="1" x14ac:dyDescent="0.3">
      <c r="A560" s="97"/>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7"/>
    </row>
    <row r="561" spans="1:48" ht="12" customHeight="1" x14ac:dyDescent="0.3">
      <c r="A561" s="97"/>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c r="AQ561" s="97"/>
      <c r="AR561" s="97"/>
      <c r="AS561" s="97"/>
      <c r="AT561" s="97"/>
      <c r="AU561" s="97"/>
      <c r="AV561" s="97"/>
    </row>
    <row r="562" spans="1:48" ht="12" customHeight="1" x14ac:dyDescent="0.3">
      <c r="A562" s="97"/>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row>
    <row r="563" spans="1:48" ht="12" customHeight="1" x14ac:dyDescent="0.3">
      <c r="A563" s="97"/>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97"/>
      <c r="AP563" s="97"/>
      <c r="AQ563" s="97"/>
      <c r="AR563" s="97"/>
      <c r="AS563" s="97"/>
      <c r="AT563" s="97"/>
      <c r="AU563" s="97"/>
      <c r="AV563" s="97"/>
    </row>
    <row r="564" spans="1:48" ht="12" customHeight="1" x14ac:dyDescent="0.3">
      <c r="A564" s="97"/>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row>
    <row r="565" spans="1:48" ht="12" customHeight="1" x14ac:dyDescent="0.3">
      <c r="A565" s="97"/>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7"/>
    </row>
    <row r="566" spans="1:48" ht="12" customHeight="1" x14ac:dyDescent="0.3">
      <c r="A566" s="97"/>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row>
    <row r="567" spans="1:48" ht="12" customHeight="1" x14ac:dyDescent="0.3">
      <c r="A567" s="97"/>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7"/>
    </row>
    <row r="568" spans="1:48" ht="12" customHeight="1" x14ac:dyDescent="0.3">
      <c r="A568" s="97"/>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7"/>
    </row>
    <row r="569" spans="1:48" ht="12" customHeight="1" x14ac:dyDescent="0.3">
      <c r="A569" s="97"/>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97"/>
      <c r="AP569" s="97"/>
      <c r="AQ569" s="97"/>
      <c r="AR569" s="97"/>
      <c r="AS569" s="97"/>
      <c r="AT569" s="97"/>
      <c r="AU569" s="97"/>
      <c r="AV569" s="97"/>
    </row>
    <row r="570" spans="1:48" ht="12" customHeight="1" x14ac:dyDescent="0.3">
      <c r="A570" s="97"/>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row>
    <row r="571" spans="1:48" ht="12" customHeight="1" x14ac:dyDescent="0.3">
      <c r="A571" s="97"/>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7"/>
    </row>
    <row r="572" spans="1:48" ht="12" customHeight="1" x14ac:dyDescent="0.3">
      <c r="A572" s="97"/>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97"/>
      <c r="AP572" s="97"/>
      <c r="AQ572" s="97"/>
      <c r="AR572" s="97"/>
      <c r="AS572" s="97"/>
      <c r="AT572" s="97"/>
      <c r="AU572" s="97"/>
      <c r="AV572" s="97"/>
    </row>
    <row r="573" spans="1:48" ht="12" customHeight="1" x14ac:dyDescent="0.3">
      <c r="A573" s="97"/>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7"/>
    </row>
    <row r="574" spans="1:48" ht="12" customHeight="1" x14ac:dyDescent="0.3">
      <c r="A574" s="97"/>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97"/>
      <c r="AP574" s="97"/>
      <c r="AQ574" s="97"/>
      <c r="AR574" s="97"/>
      <c r="AS574" s="97"/>
      <c r="AT574" s="97"/>
      <c r="AU574" s="97"/>
      <c r="AV574" s="97"/>
    </row>
    <row r="575" spans="1:48" ht="12" customHeight="1" x14ac:dyDescent="0.3">
      <c r="A575" s="97"/>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row>
    <row r="576" spans="1:48" ht="12" customHeight="1" x14ac:dyDescent="0.3">
      <c r="A576" s="97"/>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97"/>
      <c r="AP576" s="97"/>
      <c r="AQ576" s="97"/>
      <c r="AR576" s="97"/>
      <c r="AS576" s="97"/>
      <c r="AT576" s="97"/>
      <c r="AU576" s="97"/>
      <c r="AV576" s="97"/>
    </row>
    <row r="577" spans="1:48" ht="12" customHeight="1" x14ac:dyDescent="0.3">
      <c r="A577" s="97"/>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97"/>
      <c r="AP577" s="97"/>
      <c r="AQ577" s="97"/>
      <c r="AR577" s="97"/>
      <c r="AS577" s="97"/>
      <c r="AT577" s="97"/>
      <c r="AU577" s="97"/>
      <c r="AV577" s="97"/>
    </row>
    <row r="578" spans="1:48" ht="12" customHeight="1" x14ac:dyDescent="0.3">
      <c r="A578" s="97"/>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7"/>
    </row>
    <row r="579" spans="1:48" ht="12" customHeight="1" x14ac:dyDescent="0.3">
      <c r="A579" s="97"/>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97"/>
      <c r="AP579" s="97"/>
      <c r="AQ579" s="97"/>
      <c r="AR579" s="97"/>
      <c r="AS579" s="97"/>
      <c r="AT579" s="97"/>
      <c r="AU579" s="97"/>
      <c r="AV579" s="97"/>
    </row>
    <row r="580" spans="1:48" ht="12" customHeight="1" x14ac:dyDescent="0.3">
      <c r="A580" s="97"/>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row>
    <row r="581" spans="1:48" ht="12" customHeight="1" x14ac:dyDescent="0.3">
      <c r="A581" s="97"/>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row>
    <row r="582" spans="1:48" ht="12" customHeight="1" x14ac:dyDescent="0.3">
      <c r="A582" s="97"/>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row>
    <row r="583" spans="1:48" ht="12" customHeight="1" x14ac:dyDescent="0.3">
      <c r="A583" s="97"/>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row>
    <row r="584" spans="1:48" ht="12" customHeight="1" x14ac:dyDescent="0.3">
      <c r="A584" s="97"/>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row>
    <row r="585" spans="1:48" ht="12" customHeight="1" x14ac:dyDescent="0.3">
      <c r="A585" s="97"/>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97"/>
      <c r="AP585" s="97"/>
      <c r="AQ585" s="97"/>
      <c r="AR585" s="97"/>
      <c r="AS585" s="97"/>
      <c r="AT585" s="97"/>
      <c r="AU585" s="97"/>
      <c r="AV585" s="97"/>
    </row>
    <row r="586" spans="1:48" ht="12" customHeight="1" x14ac:dyDescent="0.3">
      <c r="A586" s="97"/>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7"/>
    </row>
    <row r="587" spans="1:48" ht="12" customHeight="1" x14ac:dyDescent="0.3">
      <c r="A587" s="97"/>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7"/>
    </row>
    <row r="588" spans="1:48" ht="12" customHeight="1" x14ac:dyDescent="0.3">
      <c r="A588" s="97"/>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7"/>
    </row>
    <row r="589" spans="1:48" ht="12" customHeight="1" x14ac:dyDescent="0.3">
      <c r="A589" s="97"/>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row>
    <row r="590" spans="1:48" ht="12" customHeight="1" x14ac:dyDescent="0.3">
      <c r="A590" s="97"/>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row>
    <row r="591" spans="1:48" ht="12" customHeight="1" x14ac:dyDescent="0.3">
      <c r="A591" s="97"/>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row>
    <row r="592" spans="1:48" ht="12" customHeight="1" x14ac:dyDescent="0.3">
      <c r="A592" s="97"/>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row>
    <row r="593" spans="1:48" ht="12" customHeight="1" x14ac:dyDescent="0.3">
      <c r="A593" s="97"/>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row>
    <row r="594" spans="1:48" ht="12" customHeight="1" x14ac:dyDescent="0.3">
      <c r="A594" s="97"/>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97"/>
      <c r="AP594" s="97"/>
      <c r="AQ594" s="97"/>
      <c r="AR594" s="97"/>
      <c r="AS594" s="97"/>
      <c r="AT594" s="97"/>
      <c r="AU594" s="97"/>
      <c r="AV594" s="97"/>
    </row>
    <row r="595" spans="1:48" ht="12" customHeight="1" x14ac:dyDescent="0.3">
      <c r="A595" s="97"/>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97"/>
      <c r="AP595" s="97"/>
      <c r="AQ595" s="97"/>
      <c r="AR595" s="97"/>
      <c r="AS595" s="97"/>
      <c r="AT595" s="97"/>
      <c r="AU595" s="97"/>
      <c r="AV595" s="97"/>
    </row>
    <row r="596" spans="1:48" ht="12" customHeight="1" x14ac:dyDescent="0.3">
      <c r="A596" s="97"/>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97"/>
      <c r="AP596" s="97"/>
      <c r="AQ596" s="97"/>
      <c r="AR596" s="97"/>
      <c r="AS596" s="97"/>
      <c r="AT596" s="97"/>
      <c r="AU596" s="97"/>
      <c r="AV596" s="97"/>
    </row>
    <row r="597" spans="1:48" ht="12" customHeight="1" x14ac:dyDescent="0.3">
      <c r="A597" s="97"/>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7"/>
    </row>
    <row r="598" spans="1:48" ht="12" customHeight="1" x14ac:dyDescent="0.3">
      <c r="A598" s="97"/>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row>
    <row r="599" spans="1:48" ht="12" customHeight="1" x14ac:dyDescent="0.3">
      <c r="A599" s="97"/>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97"/>
      <c r="AP599" s="97"/>
      <c r="AQ599" s="97"/>
      <c r="AR599" s="97"/>
      <c r="AS599" s="97"/>
      <c r="AT599" s="97"/>
      <c r="AU599" s="97"/>
      <c r="AV599" s="97"/>
    </row>
    <row r="600" spans="1:48" ht="12" customHeight="1" x14ac:dyDescent="0.3">
      <c r="A600" s="97"/>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row>
    <row r="601" spans="1:48" ht="12" customHeight="1" x14ac:dyDescent="0.3">
      <c r="A601" s="97"/>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97"/>
      <c r="AP601" s="97"/>
      <c r="AQ601" s="97"/>
      <c r="AR601" s="97"/>
      <c r="AS601" s="97"/>
      <c r="AT601" s="97"/>
      <c r="AU601" s="97"/>
      <c r="AV601" s="97"/>
    </row>
    <row r="602" spans="1:48" ht="12" customHeight="1" x14ac:dyDescent="0.3">
      <c r="A602" s="97"/>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row>
    <row r="603" spans="1:48" ht="12" customHeight="1" x14ac:dyDescent="0.3">
      <c r="A603" s="97"/>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97"/>
      <c r="AP603" s="97"/>
      <c r="AQ603" s="97"/>
      <c r="AR603" s="97"/>
      <c r="AS603" s="97"/>
      <c r="AT603" s="97"/>
      <c r="AU603" s="97"/>
      <c r="AV603" s="97"/>
    </row>
    <row r="604" spans="1:48" ht="12" customHeight="1" x14ac:dyDescent="0.3">
      <c r="A604" s="97"/>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97"/>
      <c r="AP604" s="97"/>
      <c r="AQ604" s="97"/>
      <c r="AR604" s="97"/>
      <c r="AS604" s="97"/>
      <c r="AT604" s="97"/>
      <c r="AU604" s="97"/>
      <c r="AV604" s="97"/>
    </row>
    <row r="605" spans="1:48" ht="12" customHeight="1" x14ac:dyDescent="0.3">
      <c r="A605" s="97"/>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97"/>
      <c r="AP605" s="97"/>
      <c r="AQ605" s="97"/>
      <c r="AR605" s="97"/>
      <c r="AS605" s="97"/>
      <c r="AT605" s="97"/>
      <c r="AU605" s="97"/>
      <c r="AV605" s="97"/>
    </row>
    <row r="606" spans="1:48" ht="12" customHeight="1" x14ac:dyDescent="0.3">
      <c r="A606" s="97"/>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97"/>
      <c r="AP606" s="97"/>
      <c r="AQ606" s="97"/>
      <c r="AR606" s="97"/>
      <c r="AS606" s="97"/>
      <c r="AT606" s="97"/>
      <c r="AU606" s="97"/>
      <c r="AV606" s="97"/>
    </row>
    <row r="607" spans="1:48" ht="12" customHeight="1" x14ac:dyDescent="0.3">
      <c r="A607" s="97"/>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97"/>
      <c r="AR607" s="97"/>
      <c r="AS607" s="97"/>
      <c r="AT607" s="97"/>
      <c r="AU607" s="97"/>
      <c r="AV607" s="97"/>
    </row>
    <row r="608" spans="1:48" ht="12" customHeight="1" x14ac:dyDescent="0.3">
      <c r="A608" s="97"/>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97"/>
      <c r="AP608" s="97"/>
      <c r="AQ608" s="97"/>
      <c r="AR608" s="97"/>
      <c r="AS608" s="97"/>
      <c r="AT608" s="97"/>
      <c r="AU608" s="97"/>
      <c r="AV608" s="97"/>
    </row>
    <row r="609" spans="1:48" ht="12" customHeight="1" x14ac:dyDescent="0.3">
      <c r="A609" s="97"/>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97"/>
      <c r="AP609" s="97"/>
      <c r="AQ609" s="97"/>
      <c r="AR609" s="97"/>
      <c r="AS609" s="97"/>
      <c r="AT609" s="97"/>
      <c r="AU609" s="97"/>
      <c r="AV609" s="97"/>
    </row>
    <row r="610" spans="1:48" ht="12" customHeight="1" x14ac:dyDescent="0.3">
      <c r="A610" s="97"/>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97"/>
      <c r="AP610" s="97"/>
      <c r="AQ610" s="97"/>
      <c r="AR610" s="97"/>
      <c r="AS610" s="97"/>
      <c r="AT610" s="97"/>
      <c r="AU610" s="97"/>
      <c r="AV610" s="97"/>
    </row>
    <row r="611" spans="1:48" ht="12" customHeight="1" x14ac:dyDescent="0.3">
      <c r="A611" s="97"/>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97"/>
      <c r="AP611" s="97"/>
      <c r="AQ611" s="97"/>
      <c r="AR611" s="97"/>
      <c r="AS611" s="97"/>
      <c r="AT611" s="97"/>
      <c r="AU611" s="97"/>
      <c r="AV611" s="97"/>
    </row>
    <row r="612" spans="1:48" ht="12" customHeight="1" x14ac:dyDescent="0.3">
      <c r="A612" s="97"/>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97"/>
      <c r="AP612" s="97"/>
      <c r="AQ612" s="97"/>
      <c r="AR612" s="97"/>
      <c r="AS612" s="97"/>
      <c r="AT612" s="97"/>
      <c r="AU612" s="97"/>
      <c r="AV612" s="97"/>
    </row>
    <row r="613" spans="1:48" ht="12" customHeight="1" x14ac:dyDescent="0.3">
      <c r="A613" s="97"/>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97"/>
      <c r="AP613" s="97"/>
      <c r="AQ613" s="97"/>
      <c r="AR613" s="97"/>
      <c r="AS613" s="97"/>
      <c r="AT613" s="97"/>
      <c r="AU613" s="97"/>
      <c r="AV613" s="97"/>
    </row>
    <row r="614" spans="1:48" ht="12" customHeight="1" x14ac:dyDescent="0.3">
      <c r="A614" s="97"/>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97"/>
      <c r="AP614" s="97"/>
      <c r="AQ614" s="97"/>
      <c r="AR614" s="97"/>
      <c r="AS614" s="97"/>
      <c r="AT614" s="97"/>
      <c r="AU614" s="97"/>
      <c r="AV614" s="97"/>
    </row>
    <row r="615" spans="1:48" ht="12" customHeight="1" x14ac:dyDescent="0.3">
      <c r="A615" s="97"/>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97"/>
      <c r="AP615" s="97"/>
      <c r="AQ615" s="97"/>
      <c r="AR615" s="97"/>
      <c r="AS615" s="97"/>
      <c r="AT615" s="97"/>
      <c r="AU615" s="97"/>
      <c r="AV615" s="97"/>
    </row>
    <row r="616" spans="1:48" ht="12" customHeight="1" x14ac:dyDescent="0.3">
      <c r="A616" s="97"/>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97"/>
      <c r="AP616" s="97"/>
      <c r="AQ616" s="97"/>
      <c r="AR616" s="97"/>
      <c r="AS616" s="97"/>
      <c r="AT616" s="97"/>
      <c r="AU616" s="97"/>
      <c r="AV616" s="97"/>
    </row>
    <row r="617" spans="1:48" ht="12" customHeight="1" x14ac:dyDescent="0.3">
      <c r="A617" s="97"/>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97"/>
      <c r="AP617" s="97"/>
      <c r="AQ617" s="97"/>
      <c r="AR617" s="97"/>
      <c r="AS617" s="97"/>
      <c r="AT617" s="97"/>
      <c r="AU617" s="97"/>
      <c r="AV617" s="97"/>
    </row>
    <row r="618" spans="1:48" ht="12" customHeight="1" x14ac:dyDescent="0.3">
      <c r="A618" s="97"/>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97"/>
      <c r="AR618" s="97"/>
      <c r="AS618" s="97"/>
      <c r="AT618" s="97"/>
      <c r="AU618" s="97"/>
      <c r="AV618" s="97"/>
    </row>
    <row r="619" spans="1:48" ht="12" customHeight="1" x14ac:dyDescent="0.3">
      <c r="A619" s="97"/>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97"/>
      <c r="AP619" s="97"/>
      <c r="AQ619" s="97"/>
      <c r="AR619" s="97"/>
      <c r="AS619" s="97"/>
      <c r="AT619" s="97"/>
      <c r="AU619" s="97"/>
      <c r="AV619" s="97"/>
    </row>
    <row r="620" spans="1:48" ht="12" customHeight="1" x14ac:dyDescent="0.3">
      <c r="A620" s="97"/>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row>
    <row r="621" spans="1:48" ht="12" customHeight="1" x14ac:dyDescent="0.3">
      <c r="A621" s="97"/>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97"/>
      <c r="AP621" s="97"/>
      <c r="AQ621" s="97"/>
      <c r="AR621" s="97"/>
      <c r="AS621" s="97"/>
      <c r="AT621" s="97"/>
      <c r="AU621" s="97"/>
      <c r="AV621" s="97"/>
    </row>
    <row r="622" spans="1:48" ht="12" customHeight="1" x14ac:dyDescent="0.3">
      <c r="A622" s="97"/>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row>
    <row r="623" spans="1:48" ht="12" customHeight="1" x14ac:dyDescent="0.3">
      <c r="A623" s="97"/>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97"/>
      <c r="AP623" s="97"/>
      <c r="AQ623" s="97"/>
      <c r="AR623" s="97"/>
      <c r="AS623" s="97"/>
      <c r="AT623" s="97"/>
      <c r="AU623" s="97"/>
      <c r="AV623" s="97"/>
    </row>
    <row r="624" spans="1:48" ht="12" customHeight="1" x14ac:dyDescent="0.3">
      <c r="A624" s="97"/>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97"/>
      <c r="AP624" s="97"/>
      <c r="AQ624" s="97"/>
      <c r="AR624" s="97"/>
      <c r="AS624" s="97"/>
      <c r="AT624" s="97"/>
      <c r="AU624" s="97"/>
      <c r="AV624" s="97"/>
    </row>
    <row r="625" spans="1:48" ht="12" customHeight="1" x14ac:dyDescent="0.3">
      <c r="A625" s="97"/>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97"/>
      <c r="AP625" s="97"/>
      <c r="AQ625" s="97"/>
      <c r="AR625" s="97"/>
      <c r="AS625" s="97"/>
      <c r="AT625" s="97"/>
      <c r="AU625" s="97"/>
      <c r="AV625" s="97"/>
    </row>
    <row r="626" spans="1:48" ht="12" customHeight="1" x14ac:dyDescent="0.3">
      <c r="A626" s="97"/>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97"/>
      <c r="AP626" s="97"/>
      <c r="AQ626" s="97"/>
      <c r="AR626" s="97"/>
      <c r="AS626" s="97"/>
      <c r="AT626" s="97"/>
      <c r="AU626" s="97"/>
      <c r="AV626" s="97"/>
    </row>
    <row r="627" spans="1:48" ht="12" customHeight="1" x14ac:dyDescent="0.3">
      <c r="A627" s="97"/>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97"/>
      <c r="AP627" s="97"/>
      <c r="AQ627" s="97"/>
      <c r="AR627" s="97"/>
      <c r="AS627" s="97"/>
      <c r="AT627" s="97"/>
      <c r="AU627" s="97"/>
      <c r="AV627" s="97"/>
    </row>
    <row r="628" spans="1:48" ht="12" customHeight="1" x14ac:dyDescent="0.3">
      <c r="A628" s="97"/>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97"/>
      <c r="AP628" s="97"/>
      <c r="AQ628" s="97"/>
      <c r="AR628" s="97"/>
      <c r="AS628" s="97"/>
      <c r="AT628" s="97"/>
      <c r="AU628" s="97"/>
      <c r="AV628" s="97"/>
    </row>
    <row r="629" spans="1:48" ht="12" customHeight="1" x14ac:dyDescent="0.3">
      <c r="A629" s="97"/>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7"/>
    </row>
    <row r="630" spans="1:48" ht="12" customHeight="1" x14ac:dyDescent="0.3">
      <c r="A630" s="97"/>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97"/>
      <c r="AP630" s="97"/>
      <c r="AQ630" s="97"/>
      <c r="AR630" s="97"/>
      <c r="AS630" s="97"/>
      <c r="AT630" s="97"/>
      <c r="AU630" s="97"/>
      <c r="AV630" s="97"/>
    </row>
    <row r="631" spans="1:48" ht="12" customHeight="1" x14ac:dyDescent="0.3">
      <c r="A631" s="97"/>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97"/>
      <c r="AP631" s="97"/>
      <c r="AQ631" s="97"/>
      <c r="AR631" s="97"/>
      <c r="AS631" s="97"/>
      <c r="AT631" s="97"/>
      <c r="AU631" s="97"/>
      <c r="AV631" s="97"/>
    </row>
    <row r="632" spans="1:48" ht="12" customHeight="1" x14ac:dyDescent="0.3">
      <c r="A632" s="97"/>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97"/>
      <c r="AP632" s="97"/>
      <c r="AQ632" s="97"/>
      <c r="AR632" s="97"/>
      <c r="AS632" s="97"/>
      <c r="AT632" s="97"/>
      <c r="AU632" s="97"/>
      <c r="AV632" s="97"/>
    </row>
    <row r="633" spans="1:48" ht="12" customHeight="1" x14ac:dyDescent="0.3">
      <c r="A633" s="97"/>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97"/>
      <c r="AP633" s="97"/>
      <c r="AQ633" s="97"/>
      <c r="AR633" s="97"/>
      <c r="AS633" s="97"/>
      <c r="AT633" s="97"/>
      <c r="AU633" s="97"/>
      <c r="AV633" s="97"/>
    </row>
    <row r="634" spans="1:48" ht="12" customHeight="1" x14ac:dyDescent="0.3">
      <c r="A634" s="97"/>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97"/>
      <c r="AP634" s="97"/>
      <c r="AQ634" s="97"/>
      <c r="AR634" s="97"/>
      <c r="AS634" s="97"/>
      <c r="AT634" s="97"/>
      <c r="AU634" s="97"/>
      <c r="AV634" s="97"/>
    </row>
    <row r="635" spans="1:48" ht="12" customHeight="1" x14ac:dyDescent="0.3">
      <c r="A635" s="97"/>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7"/>
    </row>
    <row r="636" spans="1:48" ht="12" customHeight="1" x14ac:dyDescent="0.3">
      <c r="A636" s="97"/>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row>
    <row r="637" spans="1:48" ht="12" customHeight="1" x14ac:dyDescent="0.3">
      <c r="A637" s="97"/>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7"/>
    </row>
    <row r="638" spans="1:48" ht="12" customHeight="1" x14ac:dyDescent="0.3">
      <c r="A638" s="97"/>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7"/>
    </row>
    <row r="639" spans="1:48" ht="12" customHeight="1" x14ac:dyDescent="0.3">
      <c r="A639" s="97"/>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7"/>
    </row>
    <row r="640" spans="1:48" ht="12" customHeight="1" x14ac:dyDescent="0.3">
      <c r="A640" s="97"/>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7"/>
    </row>
    <row r="641" spans="1:48" ht="12" customHeight="1" x14ac:dyDescent="0.3">
      <c r="A641" s="97"/>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7"/>
    </row>
    <row r="642" spans="1:48" ht="12" customHeight="1" x14ac:dyDescent="0.3">
      <c r="A642" s="97"/>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row>
    <row r="643" spans="1:48" ht="12" customHeight="1" x14ac:dyDescent="0.3">
      <c r="A643" s="97"/>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97"/>
      <c r="AP643" s="97"/>
      <c r="AQ643" s="97"/>
      <c r="AR643" s="97"/>
      <c r="AS643" s="97"/>
      <c r="AT643" s="97"/>
      <c r="AU643" s="97"/>
      <c r="AV643" s="97"/>
    </row>
    <row r="644" spans="1:48" ht="12" customHeight="1" x14ac:dyDescent="0.3">
      <c r="A644" s="97"/>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row>
    <row r="645" spans="1:48" ht="12" customHeight="1" x14ac:dyDescent="0.3">
      <c r="A645" s="97"/>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7"/>
    </row>
    <row r="646" spans="1:48" ht="12" customHeight="1" x14ac:dyDescent="0.3">
      <c r="A646" s="97"/>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97"/>
      <c r="AP646" s="97"/>
      <c r="AQ646" s="97"/>
      <c r="AR646" s="97"/>
      <c r="AS646" s="97"/>
      <c r="AT646" s="97"/>
      <c r="AU646" s="97"/>
      <c r="AV646" s="97"/>
    </row>
    <row r="647" spans="1:48" ht="12" customHeight="1" x14ac:dyDescent="0.3">
      <c r="A647" s="97"/>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97"/>
      <c r="AP647" s="97"/>
      <c r="AQ647" s="97"/>
      <c r="AR647" s="97"/>
      <c r="AS647" s="97"/>
      <c r="AT647" s="97"/>
      <c r="AU647" s="97"/>
      <c r="AV647" s="97"/>
    </row>
    <row r="648" spans="1:48" ht="12" customHeight="1" x14ac:dyDescent="0.3">
      <c r="A648" s="97"/>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7"/>
    </row>
    <row r="649" spans="1:48" ht="12" customHeight="1" x14ac:dyDescent="0.3">
      <c r="A649" s="97"/>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7"/>
    </row>
    <row r="650" spans="1:48" ht="12" customHeight="1" x14ac:dyDescent="0.3">
      <c r="A650" s="97"/>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97"/>
      <c r="AP650" s="97"/>
      <c r="AQ650" s="97"/>
      <c r="AR650" s="97"/>
      <c r="AS650" s="97"/>
      <c r="AT650" s="97"/>
      <c r="AU650" s="97"/>
      <c r="AV650" s="97"/>
    </row>
    <row r="651" spans="1:48" ht="12" customHeight="1" x14ac:dyDescent="0.3">
      <c r="A651" s="97"/>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97"/>
      <c r="AP651" s="97"/>
      <c r="AQ651" s="97"/>
      <c r="AR651" s="97"/>
      <c r="AS651" s="97"/>
      <c r="AT651" s="97"/>
      <c r="AU651" s="97"/>
      <c r="AV651" s="97"/>
    </row>
    <row r="652" spans="1:48" ht="12" customHeight="1" x14ac:dyDescent="0.3">
      <c r="A652" s="97"/>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7"/>
    </row>
    <row r="653" spans="1:48" ht="12" customHeight="1" x14ac:dyDescent="0.3">
      <c r="A653" s="97"/>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7"/>
    </row>
    <row r="654" spans="1:48" ht="12" customHeight="1" x14ac:dyDescent="0.3">
      <c r="A654" s="97"/>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7"/>
    </row>
    <row r="655" spans="1:48" ht="12" customHeight="1" x14ac:dyDescent="0.3">
      <c r="A655" s="97"/>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7"/>
    </row>
    <row r="656" spans="1:48" ht="12" customHeight="1" x14ac:dyDescent="0.3">
      <c r="A656" s="97"/>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7"/>
    </row>
    <row r="657" spans="1:48" ht="12" customHeight="1" x14ac:dyDescent="0.3">
      <c r="A657" s="97"/>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row>
    <row r="658" spans="1:48" ht="12" customHeight="1" x14ac:dyDescent="0.3">
      <c r="A658" s="97"/>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7"/>
    </row>
    <row r="659" spans="1:48" ht="12" customHeight="1" x14ac:dyDescent="0.3">
      <c r="A659" s="97"/>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row>
    <row r="660" spans="1:48" ht="12" customHeight="1" x14ac:dyDescent="0.3">
      <c r="A660" s="97"/>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7"/>
    </row>
    <row r="661" spans="1:48" ht="12" customHeight="1" x14ac:dyDescent="0.3">
      <c r="A661" s="97"/>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row>
    <row r="662" spans="1:48" ht="12" customHeight="1" x14ac:dyDescent="0.3">
      <c r="A662" s="97"/>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row>
    <row r="663" spans="1:48" ht="12" customHeight="1" x14ac:dyDescent="0.3">
      <c r="A663" s="97"/>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7"/>
    </row>
    <row r="664" spans="1:48" ht="12" customHeight="1" x14ac:dyDescent="0.3">
      <c r="A664" s="97"/>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7"/>
    </row>
    <row r="665" spans="1:48" ht="12" customHeight="1" x14ac:dyDescent="0.3">
      <c r="A665" s="97"/>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97"/>
      <c r="AP665" s="97"/>
      <c r="AQ665" s="97"/>
      <c r="AR665" s="97"/>
      <c r="AS665" s="97"/>
      <c r="AT665" s="97"/>
      <c r="AU665" s="97"/>
      <c r="AV665" s="97"/>
    </row>
    <row r="666" spans="1:48" ht="12" customHeight="1" x14ac:dyDescent="0.3">
      <c r="A666" s="97"/>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7"/>
    </row>
    <row r="667" spans="1:48" ht="12" customHeight="1" x14ac:dyDescent="0.3">
      <c r="A667" s="97"/>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row>
    <row r="668" spans="1:48" ht="12" customHeight="1" x14ac:dyDescent="0.3">
      <c r="A668" s="97"/>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row>
    <row r="669" spans="1:48" ht="12" customHeight="1" x14ac:dyDescent="0.3">
      <c r="A669" s="97"/>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row>
    <row r="670" spans="1:48" ht="12" customHeight="1" x14ac:dyDescent="0.3">
      <c r="A670" s="97"/>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7"/>
    </row>
    <row r="671" spans="1:48" ht="12" customHeight="1" x14ac:dyDescent="0.3">
      <c r="A671" s="97"/>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row>
    <row r="672" spans="1:48" ht="12" customHeight="1" x14ac:dyDescent="0.3">
      <c r="A672" s="97"/>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97"/>
      <c r="AP672" s="97"/>
      <c r="AQ672" s="97"/>
      <c r="AR672" s="97"/>
      <c r="AS672" s="97"/>
      <c r="AT672" s="97"/>
      <c r="AU672" s="97"/>
      <c r="AV672" s="97"/>
    </row>
    <row r="673" spans="1:48" ht="12" customHeight="1" x14ac:dyDescent="0.3">
      <c r="A673" s="97"/>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row>
    <row r="674" spans="1:48" ht="12" customHeight="1" x14ac:dyDescent="0.3">
      <c r="A674" s="97"/>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row>
    <row r="675" spans="1:48" ht="12" customHeight="1" x14ac:dyDescent="0.3">
      <c r="A675" s="97"/>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row>
    <row r="676" spans="1:48" ht="12" customHeight="1" x14ac:dyDescent="0.3">
      <c r="A676" s="97"/>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row>
    <row r="677" spans="1:48" ht="12" customHeight="1" x14ac:dyDescent="0.3">
      <c r="A677" s="97"/>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row>
    <row r="678" spans="1:48" ht="12" customHeight="1" x14ac:dyDescent="0.3">
      <c r="A678" s="97"/>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7"/>
    </row>
    <row r="679" spans="1:48" ht="12" customHeight="1" x14ac:dyDescent="0.3">
      <c r="A679" s="97"/>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row>
    <row r="680" spans="1:48" ht="12" customHeight="1" x14ac:dyDescent="0.3">
      <c r="A680" s="97"/>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row>
    <row r="681" spans="1:48" ht="12" customHeight="1" x14ac:dyDescent="0.3">
      <c r="A681" s="97"/>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row>
    <row r="682" spans="1:48" ht="12" customHeight="1" x14ac:dyDescent="0.3">
      <c r="A682" s="97"/>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row>
    <row r="683" spans="1:48" ht="12" customHeight="1" x14ac:dyDescent="0.3">
      <c r="A683" s="97"/>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97"/>
      <c r="AR683" s="97"/>
      <c r="AS683" s="97"/>
      <c r="AT683" s="97"/>
      <c r="AU683" s="97"/>
      <c r="AV683" s="97"/>
    </row>
    <row r="684" spans="1:48" ht="12" customHeight="1" x14ac:dyDescent="0.3">
      <c r="A684" s="97"/>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row>
    <row r="685" spans="1:48" ht="12" customHeight="1" x14ac:dyDescent="0.3">
      <c r="A685" s="97"/>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97"/>
      <c r="AP685" s="97"/>
      <c r="AQ685" s="97"/>
      <c r="AR685" s="97"/>
      <c r="AS685" s="97"/>
      <c r="AT685" s="97"/>
      <c r="AU685" s="97"/>
      <c r="AV685" s="97"/>
    </row>
    <row r="686" spans="1:48" ht="12" customHeight="1" x14ac:dyDescent="0.3">
      <c r="A686" s="97"/>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7"/>
    </row>
    <row r="687" spans="1:48" ht="12" customHeight="1" x14ac:dyDescent="0.3">
      <c r="A687" s="97"/>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7"/>
    </row>
    <row r="688" spans="1:48" ht="12" customHeight="1" x14ac:dyDescent="0.3">
      <c r="A688" s="97"/>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97"/>
      <c r="AR688" s="97"/>
      <c r="AS688" s="97"/>
      <c r="AT688" s="97"/>
      <c r="AU688" s="97"/>
      <c r="AV688" s="97"/>
    </row>
    <row r="689" spans="1:48" ht="12" customHeight="1" x14ac:dyDescent="0.3">
      <c r="A689" s="97"/>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7"/>
    </row>
    <row r="690" spans="1:48" ht="12" customHeight="1" x14ac:dyDescent="0.3">
      <c r="A690" s="97"/>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row>
    <row r="691" spans="1:48" ht="12" customHeight="1" x14ac:dyDescent="0.3">
      <c r="A691" s="97"/>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97"/>
      <c r="AR691" s="97"/>
      <c r="AS691" s="97"/>
      <c r="AT691" s="97"/>
      <c r="AU691" s="97"/>
      <c r="AV691" s="97"/>
    </row>
    <row r="692" spans="1:48" ht="12" customHeight="1" x14ac:dyDescent="0.3">
      <c r="A692" s="97"/>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row>
    <row r="693" spans="1:48" ht="12" customHeight="1" x14ac:dyDescent="0.3">
      <c r="A693" s="97"/>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row>
    <row r="694" spans="1:48" ht="12" customHeight="1" x14ac:dyDescent="0.3">
      <c r="A694" s="97"/>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97"/>
      <c r="AP694" s="97"/>
      <c r="AQ694" s="97"/>
      <c r="AR694" s="97"/>
      <c r="AS694" s="97"/>
      <c r="AT694" s="97"/>
      <c r="AU694" s="97"/>
      <c r="AV694" s="97"/>
    </row>
    <row r="695" spans="1:48" ht="12" customHeight="1" x14ac:dyDescent="0.3">
      <c r="A695" s="97"/>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row>
    <row r="696" spans="1:48" ht="12" customHeight="1" x14ac:dyDescent="0.3">
      <c r="A696" s="97"/>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97"/>
      <c r="AR696" s="97"/>
      <c r="AS696" s="97"/>
      <c r="AT696" s="97"/>
      <c r="AU696" s="97"/>
      <c r="AV696" s="97"/>
    </row>
    <row r="697" spans="1:48" ht="12" customHeight="1" x14ac:dyDescent="0.3">
      <c r="A697" s="97"/>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row>
    <row r="698" spans="1:48" ht="12" customHeight="1" x14ac:dyDescent="0.3">
      <c r="A698" s="97"/>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row>
    <row r="699" spans="1:48" ht="12" customHeight="1" x14ac:dyDescent="0.3">
      <c r="A699" s="97"/>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7"/>
    </row>
    <row r="700" spans="1:48" ht="12" customHeight="1" x14ac:dyDescent="0.3">
      <c r="A700" s="97"/>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97"/>
      <c r="AR700" s="97"/>
      <c r="AS700" s="97"/>
      <c r="AT700" s="97"/>
      <c r="AU700" s="97"/>
      <c r="AV700" s="97"/>
    </row>
    <row r="701" spans="1:48" ht="12" customHeight="1" x14ac:dyDescent="0.3">
      <c r="A701" s="97"/>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7"/>
    </row>
    <row r="702" spans="1:48" ht="12" customHeight="1" x14ac:dyDescent="0.3">
      <c r="A702" s="97"/>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97"/>
      <c r="AP702" s="97"/>
      <c r="AQ702" s="97"/>
      <c r="AR702" s="97"/>
      <c r="AS702" s="97"/>
      <c r="AT702" s="97"/>
      <c r="AU702" s="97"/>
      <c r="AV702" s="97"/>
    </row>
    <row r="703" spans="1:48" ht="12" customHeight="1" x14ac:dyDescent="0.3">
      <c r="A703" s="97"/>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97"/>
      <c r="AR703" s="97"/>
      <c r="AS703" s="97"/>
      <c r="AT703" s="97"/>
      <c r="AU703" s="97"/>
      <c r="AV703" s="97"/>
    </row>
    <row r="704" spans="1:48" ht="12" customHeight="1" x14ac:dyDescent="0.3">
      <c r="A704" s="97"/>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97"/>
      <c r="AP704" s="97"/>
      <c r="AQ704" s="97"/>
      <c r="AR704" s="97"/>
      <c r="AS704" s="97"/>
      <c r="AT704" s="97"/>
      <c r="AU704" s="97"/>
      <c r="AV704" s="97"/>
    </row>
    <row r="705" spans="1:48" ht="12" customHeight="1" x14ac:dyDescent="0.3">
      <c r="A705" s="97"/>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97"/>
      <c r="AR705" s="97"/>
      <c r="AS705" s="97"/>
      <c r="AT705" s="97"/>
      <c r="AU705" s="97"/>
      <c r="AV705" s="97"/>
    </row>
    <row r="706" spans="1:48" ht="12" customHeight="1" x14ac:dyDescent="0.3">
      <c r="A706" s="97"/>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97"/>
      <c r="AP706" s="97"/>
      <c r="AQ706" s="97"/>
      <c r="AR706" s="97"/>
      <c r="AS706" s="97"/>
      <c r="AT706" s="97"/>
      <c r="AU706" s="97"/>
      <c r="AV706" s="97"/>
    </row>
    <row r="707" spans="1:48" ht="12" customHeight="1" x14ac:dyDescent="0.3">
      <c r="A707" s="97"/>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97"/>
      <c r="AP707" s="97"/>
      <c r="AQ707" s="97"/>
      <c r="AR707" s="97"/>
      <c r="AS707" s="97"/>
      <c r="AT707" s="97"/>
      <c r="AU707" s="97"/>
      <c r="AV707" s="97"/>
    </row>
    <row r="708" spans="1:48" ht="12" customHeight="1" x14ac:dyDescent="0.3">
      <c r="A708" s="97"/>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97"/>
      <c r="AP708" s="97"/>
      <c r="AQ708" s="97"/>
      <c r="AR708" s="97"/>
      <c r="AS708" s="97"/>
      <c r="AT708" s="97"/>
      <c r="AU708" s="97"/>
      <c r="AV708" s="97"/>
    </row>
    <row r="709" spans="1:48" ht="12" customHeight="1" x14ac:dyDescent="0.3">
      <c r="A709" s="97"/>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97"/>
      <c r="AR709" s="97"/>
      <c r="AS709" s="97"/>
      <c r="AT709" s="97"/>
      <c r="AU709" s="97"/>
      <c r="AV709" s="97"/>
    </row>
    <row r="710" spans="1:48" ht="12" customHeight="1" x14ac:dyDescent="0.3">
      <c r="A710" s="97"/>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7"/>
    </row>
    <row r="711" spans="1:48" ht="12" customHeight="1" x14ac:dyDescent="0.3">
      <c r="A711" s="97"/>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97"/>
      <c r="AP711" s="97"/>
      <c r="AQ711" s="97"/>
      <c r="AR711" s="97"/>
      <c r="AS711" s="97"/>
      <c r="AT711" s="97"/>
      <c r="AU711" s="97"/>
      <c r="AV711" s="97"/>
    </row>
    <row r="712" spans="1:48" ht="12" customHeight="1" x14ac:dyDescent="0.3">
      <c r="A712" s="97"/>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7"/>
    </row>
    <row r="713" spans="1:48" ht="12" customHeight="1" x14ac:dyDescent="0.3">
      <c r="A713" s="97"/>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7"/>
    </row>
    <row r="714" spans="1:48" ht="12" customHeight="1" x14ac:dyDescent="0.3">
      <c r="A714" s="97"/>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7"/>
    </row>
    <row r="715" spans="1:48" ht="12" customHeight="1" x14ac:dyDescent="0.3">
      <c r="A715" s="97"/>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7"/>
    </row>
    <row r="716" spans="1:48" ht="12" customHeight="1" x14ac:dyDescent="0.3">
      <c r="A716" s="97"/>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97"/>
      <c r="AR716" s="97"/>
      <c r="AS716" s="97"/>
      <c r="AT716" s="97"/>
      <c r="AU716" s="97"/>
      <c r="AV716" s="97"/>
    </row>
    <row r="717" spans="1:48" ht="12" customHeight="1" x14ac:dyDescent="0.3">
      <c r="A717" s="97"/>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row>
    <row r="718" spans="1:48" ht="12" customHeight="1" x14ac:dyDescent="0.3">
      <c r="A718" s="97"/>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7"/>
    </row>
    <row r="719" spans="1:48" ht="12" customHeight="1" x14ac:dyDescent="0.3">
      <c r="A719" s="97"/>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7"/>
    </row>
    <row r="720" spans="1:48" ht="12" customHeight="1" x14ac:dyDescent="0.3">
      <c r="A720" s="97"/>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97"/>
      <c r="AU720" s="97"/>
      <c r="AV720" s="97"/>
    </row>
    <row r="721" spans="1:48" ht="12" customHeight="1" x14ac:dyDescent="0.3">
      <c r="A721" s="97"/>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7"/>
    </row>
    <row r="722" spans="1:48" ht="12" customHeight="1" x14ac:dyDescent="0.3">
      <c r="A722" s="97"/>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97"/>
      <c r="AR722" s="97"/>
      <c r="AS722" s="97"/>
      <c r="AT722" s="97"/>
      <c r="AU722" s="97"/>
      <c r="AV722" s="97"/>
    </row>
    <row r="723" spans="1:48" ht="12" customHeight="1" x14ac:dyDescent="0.3">
      <c r="A723" s="97"/>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7"/>
    </row>
    <row r="724" spans="1:48" ht="12" customHeight="1" x14ac:dyDescent="0.3">
      <c r="A724" s="97"/>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97"/>
      <c r="AP724" s="97"/>
      <c r="AQ724" s="97"/>
      <c r="AR724" s="97"/>
      <c r="AS724" s="97"/>
      <c r="AT724" s="97"/>
      <c r="AU724" s="97"/>
      <c r="AV724" s="97"/>
    </row>
    <row r="725" spans="1:48" ht="12" customHeight="1" x14ac:dyDescent="0.3">
      <c r="A725" s="97"/>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97"/>
      <c r="AR725" s="97"/>
      <c r="AS725" s="97"/>
      <c r="AT725" s="97"/>
      <c r="AU725" s="97"/>
      <c r="AV725" s="97"/>
    </row>
    <row r="726" spans="1:48" ht="12" customHeight="1" x14ac:dyDescent="0.3">
      <c r="A726" s="97"/>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c r="AV726" s="97"/>
    </row>
    <row r="727" spans="1:48" ht="12" customHeight="1" x14ac:dyDescent="0.3">
      <c r="A727" s="97"/>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7"/>
    </row>
    <row r="728" spans="1:48" ht="12" customHeight="1" x14ac:dyDescent="0.3">
      <c r="A728" s="97"/>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97"/>
      <c r="AP728" s="97"/>
      <c r="AQ728" s="97"/>
      <c r="AR728" s="97"/>
      <c r="AS728" s="97"/>
      <c r="AT728" s="97"/>
      <c r="AU728" s="97"/>
      <c r="AV728" s="97"/>
    </row>
    <row r="729" spans="1:48" ht="12" customHeight="1" x14ac:dyDescent="0.3">
      <c r="A729" s="97"/>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7"/>
    </row>
    <row r="730" spans="1:48" ht="12" customHeight="1" x14ac:dyDescent="0.3">
      <c r="A730" s="97"/>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7"/>
    </row>
    <row r="731" spans="1:48" ht="12" customHeight="1" x14ac:dyDescent="0.3">
      <c r="A731" s="97"/>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97"/>
      <c r="AR731" s="97"/>
      <c r="AS731" s="97"/>
      <c r="AT731" s="97"/>
      <c r="AU731" s="97"/>
      <c r="AV731" s="97"/>
    </row>
    <row r="732" spans="1:48" ht="12" customHeight="1" x14ac:dyDescent="0.3">
      <c r="A732" s="97"/>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97"/>
      <c r="AR732" s="97"/>
      <c r="AS732" s="97"/>
      <c r="AT732" s="97"/>
      <c r="AU732" s="97"/>
      <c r="AV732" s="97"/>
    </row>
    <row r="733" spans="1:48" ht="12" customHeight="1" x14ac:dyDescent="0.3">
      <c r="A733" s="97"/>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97"/>
      <c r="AP733" s="97"/>
      <c r="AQ733" s="97"/>
      <c r="AR733" s="97"/>
      <c r="AS733" s="97"/>
      <c r="AT733" s="97"/>
      <c r="AU733" s="97"/>
      <c r="AV733" s="97"/>
    </row>
    <row r="734" spans="1:48" ht="12" customHeight="1" x14ac:dyDescent="0.3">
      <c r="A734" s="97"/>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97"/>
      <c r="AP734" s="97"/>
      <c r="AQ734" s="97"/>
      <c r="AR734" s="97"/>
      <c r="AS734" s="97"/>
      <c r="AT734" s="97"/>
      <c r="AU734" s="97"/>
      <c r="AV734" s="97"/>
    </row>
    <row r="735" spans="1:48" ht="12" customHeight="1" x14ac:dyDescent="0.3">
      <c r="A735" s="97"/>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7"/>
    </row>
    <row r="736" spans="1:48" ht="12" customHeight="1" x14ac:dyDescent="0.3">
      <c r="A736" s="97"/>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7"/>
    </row>
    <row r="737" spans="1:48" ht="12" customHeight="1" x14ac:dyDescent="0.3">
      <c r="A737" s="97"/>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row>
    <row r="738" spans="1:48" ht="12" customHeight="1" x14ac:dyDescent="0.3">
      <c r="A738" s="97"/>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97"/>
      <c r="AP738" s="97"/>
      <c r="AQ738" s="97"/>
      <c r="AR738" s="97"/>
      <c r="AS738" s="97"/>
      <c r="AT738" s="97"/>
      <c r="AU738" s="97"/>
      <c r="AV738" s="97"/>
    </row>
    <row r="739" spans="1:48" ht="12" customHeight="1" x14ac:dyDescent="0.3">
      <c r="A739" s="97"/>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97"/>
      <c r="AP739" s="97"/>
      <c r="AQ739" s="97"/>
      <c r="AR739" s="97"/>
      <c r="AS739" s="97"/>
      <c r="AT739" s="97"/>
      <c r="AU739" s="97"/>
      <c r="AV739" s="97"/>
    </row>
    <row r="740" spans="1:48" ht="12" customHeight="1" x14ac:dyDescent="0.3">
      <c r="A740" s="97"/>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7"/>
    </row>
    <row r="741" spans="1:48" ht="12" customHeight="1" x14ac:dyDescent="0.3">
      <c r="A741" s="97"/>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97"/>
      <c r="AP741" s="97"/>
      <c r="AQ741" s="97"/>
      <c r="AR741" s="97"/>
      <c r="AS741" s="97"/>
      <c r="AT741" s="97"/>
      <c r="AU741" s="97"/>
      <c r="AV741" s="97"/>
    </row>
    <row r="742" spans="1:48" ht="12" customHeight="1" x14ac:dyDescent="0.3">
      <c r="A742" s="97"/>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97"/>
      <c r="AR742" s="97"/>
      <c r="AS742" s="97"/>
      <c r="AT742" s="97"/>
      <c r="AU742" s="97"/>
      <c r="AV742" s="97"/>
    </row>
    <row r="743" spans="1:48" ht="12" customHeight="1" x14ac:dyDescent="0.3">
      <c r="A743" s="97"/>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97"/>
      <c r="AR743" s="97"/>
      <c r="AS743" s="97"/>
      <c r="AT743" s="97"/>
      <c r="AU743" s="97"/>
      <c r="AV743" s="97"/>
    </row>
    <row r="744" spans="1:48" ht="12" customHeight="1" x14ac:dyDescent="0.3">
      <c r="A744" s="97"/>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97"/>
      <c r="AR744" s="97"/>
      <c r="AS744" s="97"/>
      <c r="AT744" s="97"/>
      <c r="AU744" s="97"/>
      <c r="AV744" s="97"/>
    </row>
    <row r="745" spans="1:48" ht="12" customHeight="1" x14ac:dyDescent="0.3">
      <c r="A745" s="97"/>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97"/>
      <c r="AR745" s="97"/>
      <c r="AS745" s="97"/>
      <c r="AT745" s="97"/>
      <c r="AU745" s="97"/>
      <c r="AV745" s="97"/>
    </row>
    <row r="746" spans="1:48" ht="12" customHeight="1" x14ac:dyDescent="0.3">
      <c r="A746" s="97"/>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97"/>
      <c r="AP746" s="97"/>
      <c r="AQ746" s="97"/>
      <c r="AR746" s="97"/>
      <c r="AS746" s="97"/>
      <c r="AT746" s="97"/>
      <c r="AU746" s="97"/>
      <c r="AV746" s="97"/>
    </row>
    <row r="747" spans="1:48" ht="12" customHeight="1" x14ac:dyDescent="0.3">
      <c r="A747" s="97"/>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97"/>
      <c r="AP747" s="97"/>
      <c r="AQ747" s="97"/>
      <c r="AR747" s="97"/>
      <c r="AS747" s="97"/>
      <c r="AT747" s="97"/>
      <c r="AU747" s="97"/>
      <c r="AV747" s="97"/>
    </row>
    <row r="748" spans="1:48" ht="12" customHeight="1" x14ac:dyDescent="0.3">
      <c r="A748" s="97"/>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7"/>
    </row>
    <row r="749" spans="1:48" ht="12" customHeight="1" x14ac:dyDescent="0.3">
      <c r="A749" s="97"/>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row>
    <row r="750" spans="1:48" ht="12" customHeight="1" x14ac:dyDescent="0.3">
      <c r="A750" s="97"/>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7"/>
    </row>
    <row r="751" spans="1:48" ht="12" customHeight="1" x14ac:dyDescent="0.3">
      <c r="A751" s="97"/>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7"/>
    </row>
    <row r="752" spans="1:48" ht="12" customHeight="1" x14ac:dyDescent="0.3">
      <c r="A752" s="97"/>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7"/>
    </row>
    <row r="753" spans="1:48" ht="12" customHeight="1" x14ac:dyDescent="0.3">
      <c r="A753" s="97"/>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97"/>
      <c r="AP753" s="97"/>
      <c r="AQ753" s="97"/>
      <c r="AR753" s="97"/>
      <c r="AS753" s="97"/>
      <c r="AT753" s="97"/>
      <c r="AU753" s="97"/>
      <c r="AV753" s="97"/>
    </row>
    <row r="754" spans="1:48" ht="12" customHeight="1" x14ac:dyDescent="0.3">
      <c r="A754" s="97"/>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7"/>
    </row>
    <row r="755" spans="1:48" ht="12" customHeight="1" x14ac:dyDescent="0.3">
      <c r="A755" s="97"/>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7"/>
    </row>
    <row r="756" spans="1:48" ht="12" customHeight="1" x14ac:dyDescent="0.3">
      <c r="A756" s="97"/>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97"/>
      <c r="AR756" s="97"/>
      <c r="AS756" s="97"/>
      <c r="AT756" s="97"/>
      <c r="AU756" s="97"/>
      <c r="AV756" s="97"/>
    </row>
    <row r="757" spans="1:48" ht="12" customHeight="1" x14ac:dyDescent="0.3">
      <c r="A757" s="97"/>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row>
    <row r="758" spans="1:48" ht="12" customHeight="1" x14ac:dyDescent="0.3">
      <c r="A758" s="97"/>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7"/>
    </row>
    <row r="759" spans="1:48" ht="12" customHeight="1" x14ac:dyDescent="0.3">
      <c r="A759" s="97"/>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97"/>
      <c r="AP759" s="97"/>
      <c r="AQ759" s="97"/>
      <c r="AR759" s="97"/>
      <c r="AS759" s="97"/>
      <c r="AT759" s="97"/>
      <c r="AU759" s="97"/>
      <c r="AV759" s="97"/>
    </row>
    <row r="760" spans="1:48" ht="12" customHeight="1" x14ac:dyDescent="0.3">
      <c r="A760" s="97"/>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7"/>
    </row>
    <row r="761" spans="1:48" ht="12" customHeight="1" x14ac:dyDescent="0.3">
      <c r="A761" s="97"/>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97"/>
      <c r="AP761" s="97"/>
      <c r="AQ761" s="97"/>
      <c r="AR761" s="97"/>
      <c r="AS761" s="97"/>
      <c r="AT761" s="97"/>
      <c r="AU761" s="97"/>
      <c r="AV761" s="97"/>
    </row>
    <row r="762" spans="1:48" ht="12" customHeight="1" x14ac:dyDescent="0.3">
      <c r="A762" s="97"/>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97"/>
      <c r="AP762" s="97"/>
      <c r="AQ762" s="97"/>
      <c r="AR762" s="97"/>
      <c r="AS762" s="97"/>
      <c r="AT762" s="97"/>
      <c r="AU762" s="97"/>
      <c r="AV762" s="97"/>
    </row>
    <row r="763" spans="1:48" ht="12" customHeight="1" x14ac:dyDescent="0.3">
      <c r="A763" s="97"/>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7"/>
    </row>
    <row r="764" spans="1:48" ht="12" customHeight="1" x14ac:dyDescent="0.3">
      <c r="A764" s="97"/>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97"/>
      <c r="AR764" s="97"/>
      <c r="AS764" s="97"/>
      <c r="AT764" s="97"/>
      <c r="AU764" s="97"/>
      <c r="AV764" s="97"/>
    </row>
    <row r="765" spans="1:48" ht="12" customHeight="1" x14ac:dyDescent="0.3">
      <c r="A765" s="97"/>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7"/>
    </row>
    <row r="766" spans="1:48" ht="12" customHeight="1" x14ac:dyDescent="0.3">
      <c r="A766" s="97"/>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7"/>
    </row>
    <row r="767" spans="1:48" ht="12" customHeight="1" x14ac:dyDescent="0.3">
      <c r="A767" s="97"/>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97"/>
      <c r="AR767" s="97"/>
      <c r="AS767" s="97"/>
      <c r="AT767" s="97"/>
      <c r="AU767" s="97"/>
      <c r="AV767" s="97"/>
    </row>
    <row r="768" spans="1:48" ht="12" customHeight="1" x14ac:dyDescent="0.3">
      <c r="A768" s="97"/>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97"/>
      <c r="AP768" s="97"/>
      <c r="AQ768" s="97"/>
      <c r="AR768" s="97"/>
      <c r="AS768" s="97"/>
      <c r="AT768" s="97"/>
      <c r="AU768" s="97"/>
      <c r="AV768" s="97"/>
    </row>
    <row r="769" spans="1:48" ht="12" customHeight="1" x14ac:dyDescent="0.3">
      <c r="A769" s="97"/>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97"/>
      <c r="AP769" s="97"/>
      <c r="AQ769" s="97"/>
      <c r="AR769" s="97"/>
      <c r="AS769" s="97"/>
      <c r="AT769" s="97"/>
      <c r="AU769" s="97"/>
      <c r="AV769" s="97"/>
    </row>
    <row r="770" spans="1:48" ht="12" customHeight="1" x14ac:dyDescent="0.3">
      <c r="A770" s="97"/>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97"/>
      <c r="AR770" s="97"/>
      <c r="AS770" s="97"/>
      <c r="AT770" s="97"/>
      <c r="AU770" s="97"/>
      <c r="AV770" s="97"/>
    </row>
    <row r="771" spans="1:48" ht="12" customHeight="1" x14ac:dyDescent="0.3">
      <c r="A771" s="97"/>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97"/>
      <c r="AR771" s="97"/>
      <c r="AS771" s="97"/>
      <c r="AT771" s="97"/>
      <c r="AU771" s="97"/>
      <c r="AV771" s="97"/>
    </row>
    <row r="772" spans="1:48" ht="12" customHeight="1" x14ac:dyDescent="0.3">
      <c r="A772" s="97"/>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7"/>
    </row>
    <row r="773" spans="1:48" ht="12" customHeight="1" x14ac:dyDescent="0.3">
      <c r="A773" s="97"/>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97"/>
      <c r="AR773" s="97"/>
      <c r="AS773" s="97"/>
      <c r="AT773" s="97"/>
      <c r="AU773" s="97"/>
      <c r="AV773" s="97"/>
    </row>
    <row r="774" spans="1:48" ht="12" customHeight="1" x14ac:dyDescent="0.3">
      <c r="A774" s="97"/>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97"/>
      <c r="AR774" s="97"/>
      <c r="AS774" s="97"/>
      <c r="AT774" s="97"/>
      <c r="AU774" s="97"/>
      <c r="AV774" s="97"/>
    </row>
    <row r="775" spans="1:48" ht="12" customHeight="1" x14ac:dyDescent="0.3">
      <c r="A775" s="97"/>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c r="AV775" s="97"/>
    </row>
    <row r="776" spans="1:48" ht="12" customHeight="1" x14ac:dyDescent="0.3">
      <c r="A776" s="97"/>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row>
    <row r="777" spans="1:48" ht="12" customHeight="1" x14ac:dyDescent="0.3">
      <c r="A777" s="97"/>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7"/>
    </row>
    <row r="778" spans="1:48" ht="12" customHeight="1" x14ac:dyDescent="0.3">
      <c r="A778" s="97"/>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97"/>
      <c r="AP778" s="97"/>
      <c r="AQ778" s="97"/>
      <c r="AR778" s="97"/>
      <c r="AS778" s="97"/>
      <c r="AT778" s="97"/>
      <c r="AU778" s="97"/>
      <c r="AV778" s="97"/>
    </row>
    <row r="779" spans="1:48" ht="12" customHeight="1" x14ac:dyDescent="0.3">
      <c r="A779" s="97"/>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7"/>
    </row>
    <row r="780" spans="1:48" ht="12" customHeight="1" x14ac:dyDescent="0.3">
      <c r="A780" s="97"/>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97"/>
      <c r="AR780" s="97"/>
      <c r="AS780" s="97"/>
      <c r="AT780" s="97"/>
      <c r="AU780" s="97"/>
      <c r="AV780" s="97"/>
    </row>
    <row r="781" spans="1:48" ht="12" customHeight="1" x14ac:dyDescent="0.3">
      <c r="A781" s="97"/>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97"/>
      <c r="AP781" s="97"/>
      <c r="AQ781" s="97"/>
      <c r="AR781" s="97"/>
      <c r="AS781" s="97"/>
      <c r="AT781" s="97"/>
      <c r="AU781" s="97"/>
      <c r="AV781" s="97"/>
    </row>
    <row r="782" spans="1:48" ht="12" customHeight="1" x14ac:dyDescent="0.3">
      <c r="A782" s="97"/>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97"/>
      <c r="AT782" s="97"/>
      <c r="AU782" s="97"/>
      <c r="AV782" s="97"/>
    </row>
    <row r="783" spans="1:48" ht="12" customHeight="1" x14ac:dyDescent="0.3">
      <c r="A783" s="97"/>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97"/>
      <c r="AR783" s="97"/>
      <c r="AS783" s="97"/>
      <c r="AT783" s="97"/>
      <c r="AU783" s="97"/>
      <c r="AV783" s="97"/>
    </row>
    <row r="784" spans="1:48" ht="12" customHeight="1" x14ac:dyDescent="0.3">
      <c r="A784" s="97"/>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97"/>
      <c r="AR784" s="97"/>
      <c r="AS784" s="97"/>
      <c r="AT784" s="97"/>
      <c r="AU784" s="97"/>
      <c r="AV784" s="97"/>
    </row>
    <row r="785" spans="1:48" ht="12" customHeight="1" x14ac:dyDescent="0.3">
      <c r="A785" s="97"/>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97"/>
      <c r="AR785" s="97"/>
      <c r="AS785" s="97"/>
      <c r="AT785" s="97"/>
      <c r="AU785" s="97"/>
      <c r="AV785" s="97"/>
    </row>
    <row r="786" spans="1:48" ht="12" customHeight="1" x14ac:dyDescent="0.3">
      <c r="A786" s="97"/>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7"/>
    </row>
    <row r="787" spans="1:48" ht="12" customHeight="1" x14ac:dyDescent="0.3">
      <c r="A787" s="97"/>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97"/>
      <c r="AR787" s="97"/>
      <c r="AS787" s="97"/>
      <c r="AT787" s="97"/>
      <c r="AU787" s="97"/>
      <c r="AV787" s="97"/>
    </row>
    <row r="788" spans="1:48" ht="12" customHeight="1" x14ac:dyDescent="0.3">
      <c r="A788" s="97"/>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97"/>
      <c r="AP788" s="97"/>
      <c r="AQ788" s="97"/>
      <c r="AR788" s="97"/>
      <c r="AS788" s="97"/>
      <c r="AT788" s="97"/>
      <c r="AU788" s="97"/>
      <c r="AV788" s="97"/>
    </row>
    <row r="789" spans="1:48" ht="12" customHeight="1" x14ac:dyDescent="0.3">
      <c r="A789" s="97"/>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7"/>
    </row>
    <row r="790" spans="1:48" ht="12" customHeight="1" x14ac:dyDescent="0.3">
      <c r="A790" s="97"/>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97"/>
      <c r="AR790" s="97"/>
      <c r="AS790" s="97"/>
      <c r="AT790" s="97"/>
      <c r="AU790" s="97"/>
      <c r="AV790" s="97"/>
    </row>
    <row r="791" spans="1:48" ht="12" customHeight="1" x14ac:dyDescent="0.3">
      <c r="A791" s="97"/>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97"/>
      <c r="AR791" s="97"/>
      <c r="AS791" s="97"/>
      <c r="AT791" s="97"/>
      <c r="AU791" s="97"/>
      <c r="AV791" s="97"/>
    </row>
    <row r="792" spans="1:48" ht="12" customHeight="1" x14ac:dyDescent="0.3">
      <c r="A792" s="97"/>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97"/>
      <c r="AR792" s="97"/>
      <c r="AS792" s="97"/>
      <c r="AT792" s="97"/>
      <c r="AU792" s="97"/>
      <c r="AV792" s="97"/>
    </row>
    <row r="793" spans="1:48" ht="12" customHeight="1" x14ac:dyDescent="0.3">
      <c r="A793" s="97"/>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97"/>
      <c r="AP793" s="97"/>
      <c r="AQ793" s="97"/>
      <c r="AR793" s="97"/>
      <c r="AS793" s="97"/>
      <c r="AT793" s="97"/>
      <c r="AU793" s="97"/>
      <c r="AV793" s="97"/>
    </row>
    <row r="794" spans="1:48" ht="12" customHeight="1" x14ac:dyDescent="0.3">
      <c r="A794" s="97"/>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97"/>
      <c r="AR794" s="97"/>
      <c r="AS794" s="97"/>
      <c r="AT794" s="97"/>
      <c r="AU794" s="97"/>
      <c r="AV794" s="97"/>
    </row>
    <row r="795" spans="1:48" ht="12" customHeight="1" x14ac:dyDescent="0.3">
      <c r="A795" s="97"/>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7"/>
    </row>
    <row r="796" spans="1:48" ht="12" customHeight="1" x14ac:dyDescent="0.3">
      <c r="A796" s="97"/>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97"/>
      <c r="AR796" s="97"/>
      <c r="AS796" s="97"/>
      <c r="AT796" s="97"/>
      <c r="AU796" s="97"/>
      <c r="AV796" s="97"/>
    </row>
    <row r="797" spans="1:48" ht="12" customHeight="1" x14ac:dyDescent="0.3">
      <c r="A797" s="97"/>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97"/>
      <c r="AR797" s="97"/>
      <c r="AS797" s="97"/>
      <c r="AT797" s="97"/>
      <c r="AU797" s="97"/>
      <c r="AV797" s="97"/>
    </row>
    <row r="798" spans="1:48" ht="12" customHeight="1" x14ac:dyDescent="0.3">
      <c r="A798" s="97"/>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97"/>
      <c r="AR798" s="97"/>
      <c r="AS798" s="97"/>
      <c r="AT798" s="97"/>
      <c r="AU798" s="97"/>
      <c r="AV798" s="97"/>
    </row>
    <row r="799" spans="1:48" ht="12" customHeight="1" x14ac:dyDescent="0.3">
      <c r="A799" s="97"/>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97"/>
      <c r="AR799" s="97"/>
      <c r="AS799" s="97"/>
      <c r="AT799" s="97"/>
      <c r="AU799" s="97"/>
      <c r="AV799" s="97"/>
    </row>
    <row r="800" spans="1:48" ht="12" customHeight="1" x14ac:dyDescent="0.3">
      <c r="A800" s="97"/>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row>
    <row r="801" spans="1:48" ht="12" customHeight="1" x14ac:dyDescent="0.3">
      <c r="A801" s="97"/>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97"/>
      <c r="AR801" s="97"/>
      <c r="AS801" s="97"/>
      <c r="AT801" s="97"/>
      <c r="AU801" s="97"/>
      <c r="AV801" s="97"/>
    </row>
    <row r="802" spans="1:48" ht="12" customHeight="1" x14ac:dyDescent="0.3">
      <c r="A802" s="97"/>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97"/>
      <c r="AR802" s="97"/>
      <c r="AS802" s="97"/>
      <c r="AT802" s="97"/>
      <c r="AU802" s="97"/>
      <c r="AV802" s="97"/>
    </row>
    <row r="803" spans="1:48" ht="12" customHeight="1" x14ac:dyDescent="0.3">
      <c r="A803" s="97"/>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97"/>
      <c r="AR803" s="97"/>
      <c r="AS803" s="97"/>
      <c r="AT803" s="97"/>
      <c r="AU803" s="97"/>
      <c r="AV803" s="97"/>
    </row>
    <row r="804" spans="1:48" ht="12" customHeight="1" x14ac:dyDescent="0.3">
      <c r="A804" s="97"/>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97"/>
      <c r="AR804" s="97"/>
      <c r="AS804" s="97"/>
      <c r="AT804" s="97"/>
      <c r="AU804" s="97"/>
      <c r="AV804" s="97"/>
    </row>
    <row r="805" spans="1:48" ht="12" customHeight="1" x14ac:dyDescent="0.3">
      <c r="A805" s="97"/>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97"/>
      <c r="AR805" s="97"/>
      <c r="AS805" s="97"/>
      <c r="AT805" s="97"/>
      <c r="AU805" s="97"/>
      <c r="AV805" s="97"/>
    </row>
    <row r="806" spans="1:48" ht="12" customHeight="1" x14ac:dyDescent="0.3">
      <c r="A806" s="97"/>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row>
    <row r="807" spans="1:48" ht="12" customHeight="1" x14ac:dyDescent="0.3">
      <c r="A807" s="97"/>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row>
    <row r="808" spans="1:48" ht="12" customHeight="1" x14ac:dyDescent="0.3">
      <c r="A808" s="97"/>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row>
    <row r="809" spans="1:48" ht="12" customHeight="1" x14ac:dyDescent="0.3">
      <c r="A809" s="97"/>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97"/>
      <c r="AR809" s="97"/>
      <c r="AS809" s="97"/>
      <c r="AT809" s="97"/>
      <c r="AU809" s="97"/>
      <c r="AV809" s="97"/>
    </row>
    <row r="810" spans="1:48" ht="12" customHeight="1" x14ac:dyDescent="0.3">
      <c r="A810" s="97"/>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row>
    <row r="811" spans="1:48" ht="12" customHeight="1" x14ac:dyDescent="0.3">
      <c r="A811" s="97"/>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7"/>
    </row>
    <row r="812" spans="1:48" ht="12" customHeight="1" x14ac:dyDescent="0.3">
      <c r="A812" s="97"/>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97"/>
      <c r="AR812" s="97"/>
      <c r="AS812" s="97"/>
      <c r="AT812" s="97"/>
      <c r="AU812" s="97"/>
      <c r="AV812" s="97"/>
    </row>
    <row r="813" spans="1:48" ht="12" customHeight="1" x14ac:dyDescent="0.3">
      <c r="A813" s="97"/>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97"/>
      <c r="AR813" s="97"/>
      <c r="AS813" s="97"/>
      <c r="AT813" s="97"/>
      <c r="AU813" s="97"/>
      <c r="AV813" s="97"/>
    </row>
    <row r="814" spans="1:48" ht="12" customHeight="1" x14ac:dyDescent="0.3">
      <c r="A814" s="97"/>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row>
    <row r="815" spans="1:48" ht="12" customHeight="1" x14ac:dyDescent="0.3">
      <c r="A815" s="97"/>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97"/>
      <c r="AP815" s="97"/>
      <c r="AQ815" s="97"/>
      <c r="AR815" s="97"/>
      <c r="AS815" s="97"/>
      <c r="AT815" s="97"/>
      <c r="AU815" s="97"/>
      <c r="AV815" s="97"/>
    </row>
    <row r="816" spans="1:48" ht="12" customHeight="1" x14ac:dyDescent="0.3">
      <c r="A816" s="97"/>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row>
    <row r="817" spans="1:48" ht="12" customHeight="1" x14ac:dyDescent="0.3">
      <c r="A817" s="97"/>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row>
    <row r="818" spans="1:48" ht="12" customHeight="1" x14ac:dyDescent="0.3">
      <c r="A818" s="97"/>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97"/>
      <c r="AP818" s="97"/>
      <c r="AQ818" s="97"/>
      <c r="AR818" s="97"/>
      <c r="AS818" s="97"/>
      <c r="AT818" s="97"/>
      <c r="AU818" s="97"/>
      <c r="AV818" s="97"/>
    </row>
    <row r="819" spans="1:48" ht="12" customHeight="1" x14ac:dyDescent="0.3">
      <c r="A819" s="97"/>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row>
    <row r="820" spans="1:48" ht="12" customHeight="1" x14ac:dyDescent="0.3">
      <c r="A820" s="97"/>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97"/>
      <c r="AP820" s="97"/>
      <c r="AQ820" s="97"/>
      <c r="AR820" s="97"/>
      <c r="AS820" s="97"/>
      <c r="AT820" s="97"/>
      <c r="AU820" s="97"/>
      <c r="AV820" s="97"/>
    </row>
    <row r="821" spans="1:48" ht="12" customHeight="1" x14ac:dyDescent="0.3">
      <c r="A821" s="97"/>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row>
    <row r="822" spans="1:48" ht="12" customHeight="1" x14ac:dyDescent="0.3">
      <c r="A822" s="97"/>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97"/>
      <c r="AP822" s="97"/>
      <c r="AQ822" s="97"/>
      <c r="AR822" s="97"/>
      <c r="AS822" s="97"/>
      <c r="AT822" s="97"/>
      <c r="AU822" s="97"/>
      <c r="AV822" s="97"/>
    </row>
    <row r="823" spans="1:48" ht="12" customHeight="1" x14ac:dyDescent="0.3">
      <c r="A823" s="97"/>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7"/>
    </row>
    <row r="824" spans="1:48" ht="12" customHeight="1" x14ac:dyDescent="0.3">
      <c r="A824" s="97"/>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97"/>
      <c r="AP824" s="97"/>
      <c r="AQ824" s="97"/>
      <c r="AR824" s="97"/>
      <c r="AS824" s="97"/>
      <c r="AT824" s="97"/>
      <c r="AU824" s="97"/>
      <c r="AV824" s="97"/>
    </row>
    <row r="825" spans="1:48" ht="12" customHeight="1" x14ac:dyDescent="0.3">
      <c r="A825" s="97"/>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97"/>
      <c r="AP825" s="97"/>
      <c r="AQ825" s="97"/>
      <c r="AR825" s="97"/>
      <c r="AS825" s="97"/>
      <c r="AT825" s="97"/>
      <c r="AU825" s="97"/>
      <c r="AV825" s="97"/>
    </row>
    <row r="826" spans="1:48" ht="12" customHeight="1" x14ac:dyDescent="0.3">
      <c r="A826" s="97"/>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97"/>
      <c r="AR826" s="97"/>
      <c r="AS826" s="97"/>
      <c r="AT826" s="97"/>
      <c r="AU826" s="97"/>
      <c r="AV826" s="97"/>
    </row>
    <row r="827" spans="1:48" ht="12" customHeight="1" x14ac:dyDescent="0.3">
      <c r="A827" s="97"/>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97"/>
      <c r="AR827" s="97"/>
      <c r="AS827" s="97"/>
      <c r="AT827" s="97"/>
      <c r="AU827" s="97"/>
      <c r="AV827" s="97"/>
    </row>
    <row r="828" spans="1:48" ht="12" customHeight="1" x14ac:dyDescent="0.3">
      <c r="A828" s="97"/>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U828" s="97"/>
      <c r="AV828" s="97"/>
    </row>
    <row r="829" spans="1:48" ht="12" customHeight="1" x14ac:dyDescent="0.3">
      <c r="A829" s="97"/>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Q829" s="97"/>
      <c r="AR829" s="97"/>
      <c r="AS829" s="97"/>
      <c r="AT829" s="97"/>
      <c r="AU829" s="97"/>
      <c r="AV829" s="97"/>
    </row>
    <row r="830" spans="1:48" ht="12" customHeight="1" x14ac:dyDescent="0.3">
      <c r="A830" s="97"/>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7"/>
    </row>
    <row r="831" spans="1:48" ht="12" customHeight="1" x14ac:dyDescent="0.3">
      <c r="A831" s="97"/>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7"/>
    </row>
    <row r="832" spans="1:48" ht="12" customHeight="1" x14ac:dyDescent="0.3">
      <c r="A832" s="97"/>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97"/>
      <c r="AR832" s="97"/>
      <c r="AS832" s="97"/>
      <c r="AT832" s="97"/>
      <c r="AU832" s="97"/>
      <c r="AV832" s="97"/>
    </row>
    <row r="833" spans="1:48" ht="12" customHeight="1" x14ac:dyDescent="0.3">
      <c r="A833" s="97"/>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97"/>
      <c r="AR833" s="97"/>
      <c r="AS833" s="97"/>
      <c r="AT833" s="97"/>
      <c r="AU833" s="97"/>
      <c r="AV833" s="97"/>
    </row>
    <row r="834" spans="1:48" ht="12" customHeight="1" x14ac:dyDescent="0.3">
      <c r="A834" s="97"/>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7"/>
    </row>
    <row r="835" spans="1:48" ht="12" customHeight="1" x14ac:dyDescent="0.3">
      <c r="A835" s="97"/>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97"/>
      <c r="AP835" s="97"/>
      <c r="AQ835" s="97"/>
      <c r="AR835" s="97"/>
      <c r="AS835" s="97"/>
      <c r="AT835" s="97"/>
      <c r="AU835" s="97"/>
      <c r="AV835" s="97"/>
    </row>
    <row r="836" spans="1:48" ht="12" customHeight="1" x14ac:dyDescent="0.3">
      <c r="A836" s="97"/>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97"/>
      <c r="AP836" s="97"/>
      <c r="AQ836" s="97"/>
      <c r="AR836" s="97"/>
      <c r="AS836" s="97"/>
      <c r="AT836" s="97"/>
      <c r="AU836" s="97"/>
      <c r="AV836" s="97"/>
    </row>
    <row r="837" spans="1:48" ht="12" customHeight="1" x14ac:dyDescent="0.3">
      <c r="A837" s="97"/>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7"/>
    </row>
    <row r="838" spans="1:48" ht="12" customHeight="1" x14ac:dyDescent="0.3">
      <c r="A838" s="97"/>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97"/>
      <c r="AP838" s="97"/>
      <c r="AQ838" s="97"/>
      <c r="AR838" s="97"/>
      <c r="AS838" s="97"/>
      <c r="AT838" s="97"/>
      <c r="AU838" s="97"/>
      <c r="AV838" s="97"/>
    </row>
    <row r="839" spans="1:48" ht="12" customHeight="1" x14ac:dyDescent="0.3">
      <c r="A839" s="97"/>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97"/>
      <c r="AR839" s="97"/>
      <c r="AS839" s="97"/>
      <c r="AT839" s="97"/>
      <c r="AU839" s="97"/>
      <c r="AV839" s="97"/>
    </row>
    <row r="840" spans="1:48" ht="12" customHeight="1" x14ac:dyDescent="0.3">
      <c r="A840" s="97"/>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row>
    <row r="841" spans="1:48" ht="12" customHeight="1" x14ac:dyDescent="0.3">
      <c r="A841" s="97"/>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row>
    <row r="842" spans="1:48" ht="12" customHeight="1" x14ac:dyDescent="0.3">
      <c r="A842" s="97"/>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row>
    <row r="843" spans="1:48" ht="12" customHeight="1" x14ac:dyDescent="0.3">
      <c r="A843" s="97"/>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row>
    <row r="844" spans="1:48" ht="12" customHeight="1" x14ac:dyDescent="0.3">
      <c r="A844" s="97"/>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row>
    <row r="845" spans="1:48" ht="12" customHeight="1" x14ac:dyDescent="0.3">
      <c r="A845" s="97"/>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7"/>
    </row>
    <row r="846" spans="1:48" ht="12" customHeight="1" x14ac:dyDescent="0.3">
      <c r="A846" s="97"/>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97"/>
      <c r="AR846" s="97"/>
      <c r="AS846" s="97"/>
      <c r="AT846" s="97"/>
      <c r="AU846" s="97"/>
      <c r="AV846" s="97"/>
    </row>
    <row r="847" spans="1:48" ht="12" customHeight="1" x14ac:dyDescent="0.3">
      <c r="A847" s="97"/>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97"/>
      <c r="AR847" s="97"/>
      <c r="AS847" s="97"/>
      <c r="AT847" s="97"/>
      <c r="AU847" s="97"/>
      <c r="AV847" s="97"/>
    </row>
    <row r="848" spans="1:48" ht="12" customHeight="1" x14ac:dyDescent="0.3">
      <c r="A848" s="97"/>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7"/>
    </row>
    <row r="849" spans="1:48" ht="12" customHeight="1" x14ac:dyDescent="0.3">
      <c r="A849" s="97"/>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97"/>
      <c r="AR849" s="97"/>
      <c r="AS849" s="97"/>
      <c r="AT849" s="97"/>
      <c r="AU849" s="97"/>
      <c r="AV849" s="97"/>
    </row>
    <row r="850" spans="1:48" ht="12" customHeight="1" x14ac:dyDescent="0.3">
      <c r="A850" s="97"/>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row>
    <row r="851" spans="1:48" ht="12" customHeight="1" x14ac:dyDescent="0.3">
      <c r="A851" s="97"/>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row>
    <row r="852" spans="1:48" ht="12" customHeight="1" x14ac:dyDescent="0.3">
      <c r="A852" s="97"/>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row>
    <row r="853" spans="1:48" ht="12" customHeight="1" x14ac:dyDescent="0.3">
      <c r="A853" s="97"/>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row>
    <row r="854" spans="1:48" ht="12" customHeight="1" x14ac:dyDescent="0.3">
      <c r="A854" s="97"/>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7"/>
    </row>
    <row r="855" spans="1:48" ht="12" customHeight="1" x14ac:dyDescent="0.3">
      <c r="A855" s="97"/>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row>
    <row r="856" spans="1:48" ht="12" customHeight="1" x14ac:dyDescent="0.3">
      <c r="A856" s="97"/>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7"/>
    </row>
    <row r="857" spans="1:48" ht="12" customHeight="1" x14ac:dyDescent="0.3">
      <c r="A857" s="97"/>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7"/>
    </row>
    <row r="858" spans="1:48" ht="12" customHeight="1" x14ac:dyDescent="0.3">
      <c r="A858" s="97"/>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97"/>
      <c r="AP858" s="97"/>
      <c r="AQ858" s="97"/>
      <c r="AR858" s="97"/>
      <c r="AS858" s="97"/>
      <c r="AT858" s="97"/>
      <c r="AU858" s="97"/>
      <c r="AV858" s="97"/>
    </row>
    <row r="859" spans="1:48" ht="12" customHeight="1" x14ac:dyDescent="0.3">
      <c r="A859" s="97"/>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97"/>
      <c r="AR859" s="97"/>
      <c r="AS859" s="97"/>
      <c r="AT859" s="97"/>
      <c r="AU859" s="97"/>
      <c r="AV859" s="97"/>
    </row>
    <row r="860" spans="1:48" ht="12" customHeight="1" x14ac:dyDescent="0.3">
      <c r="A860" s="97"/>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97"/>
      <c r="AR860" s="97"/>
      <c r="AS860" s="97"/>
      <c r="AT860" s="97"/>
      <c r="AU860" s="97"/>
      <c r="AV860" s="97"/>
    </row>
    <row r="861" spans="1:48" ht="12" customHeight="1" x14ac:dyDescent="0.3">
      <c r="A861" s="97"/>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97"/>
      <c r="AP861" s="97"/>
      <c r="AQ861" s="97"/>
      <c r="AR861" s="97"/>
      <c r="AS861" s="97"/>
      <c r="AT861" s="97"/>
      <c r="AU861" s="97"/>
      <c r="AV861" s="97"/>
    </row>
    <row r="862" spans="1:48" ht="12" customHeight="1" x14ac:dyDescent="0.3">
      <c r="A862" s="97"/>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97"/>
      <c r="AP862" s="97"/>
      <c r="AQ862" s="97"/>
      <c r="AR862" s="97"/>
      <c r="AS862" s="97"/>
      <c r="AT862" s="97"/>
      <c r="AU862" s="97"/>
      <c r="AV862" s="97"/>
    </row>
    <row r="863" spans="1:48" ht="12" customHeight="1" x14ac:dyDescent="0.3">
      <c r="A863" s="97"/>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97"/>
      <c r="AR863" s="97"/>
      <c r="AS863" s="97"/>
      <c r="AT863" s="97"/>
      <c r="AU863" s="97"/>
      <c r="AV863" s="97"/>
    </row>
    <row r="864" spans="1:48" ht="12" customHeight="1" x14ac:dyDescent="0.3">
      <c r="A864" s="97"/>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97"/>
      <c r="AR864" s="97"/>
      <c r="AS864" s="97"/>
      <c r="AT864" s="97"/>
      <c r="AU864" s="97"/>
      <c r="AV864" s="97"/>
    </row>
    <row r="865" spans="1:48" ht="12" customHeight="1" x14ac:dyDescent="0.3">
      <c r="A865" s="97"/>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97"/>
      <c r="AR865" s="97"/>
      <c r="AS865" s="97"/>
      <c r="AT865" s="97"/>
      <c r="AU865" s="97"/>
      <c r="AV865" s="97"/>
    </row>
    <row r="866" spans="1:48" ht="12" customHeight="1" x14ac:dyDescent="0.3">
      <c r="A866" s="97"/>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97"/>
      <c r="AP866" s="97"/>
      <c r="AQ866" s="97"/>
      <c r="AR866" s="97"/>
      <c r="AS866" s="97"/>
      <c r="AT866" s="97"/>
      <c r="AU866" s="97"/>
      <c r="AV866" s="97"/>
    </row>
    <row r="867" spans="1:48" ht="12" customHeight="1" x14ac:dyDescent="0.3">
      <c r="A867" s="97"/>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97"/>
      <c r="AR867" s="97"/>
      <c r="AS867" s="97"/>
      <c r="AT867" s="97"/>
      <c r="AU867" s="97"/>
      <c r="AV867" s="97"/>
    </row>
    <row r="868" spans="1:48" ht="12" customHeight="1" x14ac:dyDescent="0.3">
      <c r="A868" s="97"/>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97"/>
      <c r="AR868" s="97"/>
      <c r="AS868" s="97"/>
      <c r="AT868" s="97"/>
      <c r="AU868" s="97"/>
      <c r="AV868" s="97"/>
    </row>
    <row r="869" spans="1:48" ht="12" customHeight="1" x14ac:dyDescent="0.3">
      <c r="A869" s="97"/>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row>
    <row r="870" spans="1:48" ht="12" customHeight="1" x14ac:dyDescent="0.3">
      <c r="A870" s="97"/>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row>
    <row r="871" spans="1:48" ht="12" customHeight="1" x14ac:dyDescent="0.3">
      <c r="A871" s="97"/>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7"/>
    </row>
    <row r="872" spans="1:48" ht="12" customHeight="1" x14ac:dyDescent="0.3">
      <c r="A872" s="97"/>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row>
    <row r="873" spans="1:48" ht="12" customHeight="1" x14ac:dyDescent="0.3">
      <c r="A873" s="97"/>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97"/>
      <c r="AR873" s="97"/>
      <c r="AS873" s="97"/>
      <c r="AT873" s="97"/>
      <c r="AU873" s="97"/>
      <c r="AV873" s="97"/>
    </row>
    <row r="874" spans="1:48" ht="12" customHeight="1" x14ac:dyDescent="0.3">
      <c r="A874" s="97"/>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row>
    <row r="875" spans="1:48" ht="12" customHeight="1" x14ac:dyDescent="0.3">
      <c r="A875" s="97"/>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7"/>
    </row>
    <row r="876" spans="1:48" ht="12" customHeight="1" x14ac:dyDescent="0.3">
      <c r="A876" s="97"/>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7"/>
    </row>
    <row r="877" spans="1:48" ht="12" customHeight="1" x14ac:dyDescent="0.3">
      <c r="A877" s="97"/>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7"/>
    </row>
    <row r="878" spans="1:48" ht="12" customHeight="1" x14ac:dyDescent="0.3">
      <c r="A878" s="97"/>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row>
    <row r="879" spans="1:48" ht="12" customHeight="1" x14ac:dyDescent="0.3">
      <c r="A879" s="97"/>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7"/>
    </row>
    <row r="880" spans="1:48" ht="12" customHeight="1" x14ac:dyDescent="0.3">
      <c r="A880" s="97"/>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7"/>
    </row>
    <row r="881" spans="1:48" ht="12" customHeight="1" x14ac:dyDescent="0.3">
      <c r="A881" s="97"/>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97"/>
      <c r="AR881" s="97"/>
      <c r="AS881" s="97"/>
      <c r="AT881" s="97"/>
      <c r="AU881" s="97"/>
      <c r="AV881" s="97"/>
    </row>
    <row r="882" spans="1:48" ht="12" customHeight="1" x14ac:dyDescent="0.3">
      <c r="A882" s="97"/>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97"/>
      <c r="AR882" s="97"/>
      <c r="AS882" s="97"/>
      <c r="AT882" s="97"/>
      <c r="AU882" s="97"/>
      <c r="AV882" s="97"/>
    </row>
    <row r="883" spans="1:48" ht="12" customHeight="1" x14ac:dyDescent="0.3">
      <c r="A883" s="97"/>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97"/>
      <c r="AP883" s="97"/>
      <c r="AQ883" s="97"/>
      <c r="AR883" s="97"/>
      <c r="AS883" s="97"/>
      <c r="AT883" s="97"/>
      <c r="AU883" s="97"/>
      <c r="AV883" s="97"/>
    </row>
    <row r="884" spans="1:48" ht="12" customHeight="1" x14ac:dyDescent="0.3">
      <c r="A884" s="97"/>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97"/>
      <c r="AR884" s="97"/>
      <c r="AS884" s="97"/>
      <c r="AT884" s="97"/>
      <c r="AU884" s="97"/>
      <c r="AV884" s="97"/>
    </row>
    <row r="885" spans="1:48" ht="12" customHeight="1" x14ac:dyDescent="0.3">
      <c r="A885" s="97"/>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row>
    <row r="886" spans="1:48" ht="12" customHeight="1" x14ac:dyDescent="0.3">
      <c r="A886" s="97"/>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97"/>
      <c r="AR886" s="97"/>
      <c r="AS886" s="97"/>
      <c r="AT886" s="97"/>
      <c r="AU886" s="97"/>
      <c r="AV886" s="97"/>
    </row>
    <row r="887" spans="1:48" ht="12" customHeight="1" x14ac:dyDescent="0.3">
      <c r="A887" s="97"/>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97"/>
      <c r="AR887" s="97"/>
      <c r="AS887" s="97"/>
      <c r="AT887" s="97"/>
      <c r="AU887" s="97"/>
      <c r="AV887" s="97"/>
    </row>
    <row r="888" spans="1:48" ht="12" customHeight="1" x14ac:dyDescent="0.3">
      <c r="A888" s="97"/>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97"/>
      <c r="AP888" s="97"/>
      <c r="AQ888" s="97"/>
      <c r="AR888" s="97"/>
      <c r="AS888" s="97"/>
      <c r="AT888" s="97"/>
      <c r="AU888" s="97"/>
      <c r="AV888" s="97"/>
    </row>
    <row r="889" spans="1:48" ht="12" customHeight="1" x14ac:dyDescent="0.3">
      <c r="A889" s="97"/>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97"/>
      <c r="AP889" s="97"/>
      <c r="AQ889" s="97"/>
      <c r="AR889" s="97"/>
      <c r="AS889" s="97"/>
      <c r="AT889" s="97"/>
      <c r="AU889" s="97"/>
      <c r="AV889" s="97"/>
    </row>
    <row r="890" spans="1:48" ht="12" customHeight="1" x14ac:dyDescent="0.3">
      <c r="A890" s="97"/>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7"/>
    </row>
    <row r="891" spans="1:48" ht="12" customHeight="1" x14ac:dyDescent="0.3">
      <c r="A891" s="97"/>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row>
    <row r="892" spans="1:48" ht="12" customHeight="1" x14ac:dyDescent="0.3">
      <c r="A892" s="97"/>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7"/>
    </row>
    <row r="893" spans="1:48" ht="12" customHeight="1" x14ac:dyDescent="0.3">
      <c r="A893" s="97"/>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97"/>
      <c r="AR893" s="97"/>
      <c r="AS893" s="97"/>
      <c r="AT893" s="97"/>
      <c r="AU893" s="97"/>
      <c r="AV893" s="97"/>
    </row>
    <row r="894" spans="1:48" ht="12" customHeight="1" x14ac:dyDescent="0.3">
      <c r="A894" s="97"/>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7"/>
    </row>
    <row r="895" spans="1:48" ht="12" customHeight="1" x14ac:dyDescent="0.3">
      <c r="A895" s="97"/>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row>
    <row r="896" spans="1:48" ht="12" customHeight="1" x14ac:dyDescent="0.3">
      <c r="A896" s="97"/>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7"/>
    </row>
    <row r="897" spans="1:48" ht="12" customHeight="1" x14ac:dyDescent="0.3">
      <c r="A897" s="97"/>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97"/>
      <c r="AT897" s="97"/>
      <c r="AU897" s="97"/>
      <c r="AV897" s="97"/>
    </row>
    <row r="898" spans="1:48" ht="12" customHeight="1" x14ac:dyDescent="0.3">
      <c r="A898" s="97"/>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97"/>
      <c r="AR898" s="97"/>
      <c r="AS898" s="97"/>
      <c r="AT898" s="97"/>
      <c r="AU898" s="97"/>
      <c r="AV898" s="97"/>
    </row>
    <row r="899" spans="1:48" ht="12" customHeight="1" x14ac:dyDescent="0.3">
      <c r="A899" s="97"/>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7"/>
    </row>
    <row r="900" spans="1:48" ht="12" customHeight="1" x14ac:dyDescent="0.3">
      <c r="A900" s="97"/>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97"/>
      <c r="AR900" s="97"/>
      <c r="AS900" s="97"/>
      <c r="AT900" s="97"/>
      <c r="AU900" s="97"/>
      <c r="AV900" s="97"/>
    </row>
    <row r="901" spans="1:48" ht="12" customHeight="1" x14ac:dyDescent="0.3">
      <c r="A901" s="97"/>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97"/>
      <c r="AR901" s="97"/>
      <c r="AS901" s="97"/>
      <c r="AT901" s="97"/>
      <c r="AU901" s="97"/>
      <c r="AV901" s="97"/>
    </row>
    <row r="902" spans="1:48" ht="12" customHeight="1" x14ac:dyDescent="0.3">
      <c r="A902" s="97"/>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7"/>
    </row>
    <row r="903" spans="1:48" ht="12" customHeight="1" x14ac:dyDescent="0.3">
      <c r="A903" s="97"/>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97"/>
      <c r="AR903" s="97"/>
      <c r="AS903" s="97"/>
      <c r="AT903" s="97"/>
      <c r="AU903" s="97"/>
      <c r="AV903" s="97"/>
    </row>
    <row r="904" spans="1:48" ht="12" customHeight="1" x14ac:dyDescent="0.3">
      <c r="A904" s="97"/>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97"/>
      <c r="AP904" s="97"/>
      <c r="AQ904" s="97"/>
      <c r="AR904" s="97"/>
      <c r="AS904" s="97"/>
      <c r="AT904" s="97"/>
      <c r="AU904" s="97"/>
      <c r="AV904" s="97"/>
    </row>
    <row r="905" spans="1:48" ht="12" customHeight="1" x14ac:dyDescent="0.3">
      <c r="A905" s="97"/>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97"/>
      <c r="AR905" s="97"/>
      <c r="AS905" s="97"/>
      <c r="AT905" s="97"/>
      <c r="AU905" s="97"/>
      <c r="AV905" s="97"/>
    </row>
    <row r="906" spans="1:48" ht="12" customHeight="1" x14ac:dyDescent="0.3">
      <c r="A906" s="97"/>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97"/>
      <c r="AR906" s="97"/>
      <c r="AS906" s="97"/>
      <c r="AT906" s="97"/>
      <c r="AU906" s="97"/>
      <c r="AV906" s="97"/>
    </row>
    <row r="907" spans="1:48" ht="12" customHeight="1" x14ac:dyDescent="0.3">
      <c r="A907" s="97"/>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97"/>
      <c r="AR907" s="97"/>
      <c r="AS907" s="97"/>
      <c r="AT907" s="97"/>
      <c r="AU907" s="97"/>
      <c r="AV907" s="97"/>
    </row>
    <row r="908" spans="1:48" ht="12" customHeight="1" x14ac:dyDescent="0.3">
      <c r="A908" s="97"/>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97"/>
      <c r="AP908" s="97"/>
      <c r="AQ908" s="97"/>
      <c r="AR908" s="97"/>
      <c r="AS908" s="97"/>
      <c r="AT908" s="97"/>
      <c r="AU908" s="97"/>
      <c r="AV908" s="97"/>
    </row>
    <row r="909" spans="1:48" ht="12" customHeight="1" x14ac:dyDescent="0.3">
      <c r="A909" s="97"/>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97"/>
      <c r="AR909" s="97"/>
      <c r="AS909" s="97"/>
      <c r="AT909" s="97"/>
      <c r="AU909" s="97"/>
      <c r="AV909" s="97"/>
    </row>
    <row r="910" spans="1:48" ht="12" customHeight="1" x14ac:dyDescent="0.3">
      <c r="A910" s="97"/>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97"/>
      <c r="AR910" s="97"/>
      <c r="AS910" s="97"/>
      <c r="AT910" s="97"/>
      <c r="AU910" s="97"/>
      <c r="AV910" s="97"/>
    </row>
    <row r="911" spans="1:48" ht="12" customHeight="1" x14ac:dyDescent="0.3">
      <c r="A911" s="97"/>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97"/>
      <c r="AR911" s="97"/>
      <c r="AS911" s="97"/>
      <c r="AT911" s="97"/>
      <c r="AU911" s="97"/>
      <c r="AV911" s="97"/>
    </row>
    <row r="912" spans="1:48" ht="12" customHeight="1" x14ac:dyDescent="0.3">
      <c r="A912" s="97"/>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row>
    <row r="913" spans="1:48" ht="12" customHeight="1" x14ac:dyDescent="0.3">
      <c r="A913" s="97"/>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row>
    <row r="914" spans="1:48" ht="12" customHeight="1" x14ac:dyDescent="0.3">
      <c r="A914" s="97"/>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97"/>
      <c r="AP914" s="97"/>
      <c r="AQ914" s="97"/>
      <c r="AR914" s="97"/>
      <c r="AS914" s="97"/>
      <c r="AT914" s="97"/>
      <c r="AU914" s="97"/>
      <c r="AV914" s="97"/>
    </row>
    <row r="915" spans="1:48" ht="12" customHeight="1" x14ac:dyDescent="0.3">
      <c r="A915" s="97"/>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7"/>
    </row>
    <row r="916" spans="1:48" ht="12" customHeight="1" x14ac:dyDescent="0.3">
      <c r="A916" s="97"/>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row>
    <row r="917" spans="1:48" ht="12" customHeight="1" x14ac:dyDescent="0.3">
      <c r="A917" s="97"/>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97"/>
      <c r="AR917" s="97"/>
      <c r="AS917" s="97"/>
      <c r="AT917" s="97"/>
      <c r="AU917" s="97"/>
      <c r="AV917" s="97"/>
    </row>
    <row r="918" spans="1:48" ht="12" customHeight="1" x14ac:dyDescent="0.3">
      <c r="A918" s="97"/>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7"/>
    </row>
    <row r="919" spans="1:48" ht="12" customHeight="1" x14ac:dyDescent="0.3">
      <c r="A919" s="97"/>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97"/>
      <c r="AR919" s="97"/>
      <c r="AS919" s="97"/>
      <c r="AT919" s="97"/>
      <c r="AU919" s="97"/>
      <c r="AV919" s="97"/>
    </row>
    <row r="920" spans="1:48" ht="12" customHeight="1" x14ac:dyDescent="0.3">
      <c r="A920" s="97"/>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97"/>
      <c r="AR920" s="97"/>
      <c r="AS920" s="97"/>
      <c r="AT920" s="97"/>
      <c r="AU920" s="97"/>
      <c r="AV920" s="97"/>
    </row>
    <row r="921" spans="1:48" ht="12" customHeight="1" x14ac:dyDescent="0.3">
      <c r="A921" s="97"/>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97"/>
      <c r="AP921" s="97"/>
      <c r="AQ921" s="97"/>
      <c r="AR921" s="97"/>
      <c r="AS921" s="97"/>
      <c r="AT921" s="97"/>
      <c r="AU921" s="97"/>
      <c r="AV921" s="97"/>
    </row>
    <row r="922" spans="1:48" ht="12" customHeight="1" x14ac:dyDescent="0.3">
      <c r="A922" s="97"/>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97"/>
      <c r="AP922" s="97"/>
      <c r="AQ922" s="97"/>
      <c r="AR922" s="97"/>
      <c r="AS922" s="97"/>
      <c r="AT922" s="97"/>
      <c r="AU922" s="97"/>
      <c r="AV922" s="97"/>
    </row>
    <row r="923" spans="1:48" ht="12" customHeight="1" x14ac:dyDescent="0.3">
      <c r="A923" s="97"/>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97"/>
      <c r="AP923" s="97"/>
      <c r="AQ923" s="97"/>
      <c r="AR923" s="97"/>
      <c r="AS923" s="97"/>
      <c r="AT923" s="97"/>
      <c r="AU923" s="97"/>
      <c r="AV923" s="97"/>
    </row>
    <row r="924" spans="1:48" ht="12" customHeight="1" x14ac:dyDescent="0.3">
      <c r="A924" s="97"/>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7"/>
    </row>
    <row r="925" spans="1:48" ht="12" customHeight="1" x14ac:dyDescent="0.3">
      <c r="A925" s="97"/>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7"/>
    </row>
    <row r="926" spans="1:48" ht="12" customHeight="1" x14ac:dyDescent="0.3">
      <c r="A926" s="97"/>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row>
    <row r="927" spans="1:48" ht="12" customHeight="1" x14ac:dyDescent="0.3">
      <c r="A927" s="97"/>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7"/>
    </row>
    <row r="928" spans="1:48" ht="12" customHeight="1" x14ac:dyDescent="0.3">
      <c r="A928" s="97"/>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97"/>
      <c r="AR928" s="97"/>
      <c r="AS928" s="97"/>
      <c r="AT928" s="97"/>
      <c r="AU928" s="97"/>
      <c r="AV928" s="97"/>
    </row>
    <row r="929" spans="1:48" ht="12" customHeight="1" x14ac:dyDescent="0.3">
      <c r="A929" s="97"/>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97"/>
      <c r="AP929" s="97"/>
      <c r="AQ929" s="97"/>
      <c r="AR929" s="97"/>
      <c r="AS929" s="97"/>
      <c r="AT929" s="97"/>
      <c r="AU929" s="97"/>
      <c r="AV929" s="97"/>
    </row>
    <row r="930" spans="1:48" ht="12" customHeight="1" x14ac:dyDescent="0.3">
      <c r="A930" s="97"/>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row>
    <row r="931" spans="1:48" ht="12" customHeight="1" x14ac:dyDescent="0.3">
      <c r="A931" s="97"/>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7"/>
    </row>
    <row r="932" spans="1:48" ht="12" customHeight="1" x14ac:dyDescent="0.3">
      <c r="A932" s="97"/>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7"/>
    </row>
    <row r="933" spans="1:48" ht="12" customHeight="1" x14ac:dyDescent="0.3">
      <c r="A933" s="97"/>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97"/>
      <c r="AP933" s="97"/>
      <c r="AQ933" s="97"/>
      <c r="AR933" s="97"/>
      <c r="AS933" s="97"/>
      <c r="AT933" s="97"/>
      <c r="AU933" s="97"/>
      <c r="AV933" s="97"/>
    </row>
    <row r="934" spans="1:48" ht="12" customHeight="1" x14ac:dyDescent="0.3">
      <c r="A934" s="97"/>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97"/>
      <c r="AR934" s="97"/>
      <c r="AS934" s="97"/>
      <c r="AT934" s="97"/>
      <c r="AU934" s="97"/>
      <c r="AV934" s="97"/>
    </row>
    <row r="935" spans="1:48" ht="12" customHeight="1" x14ac:dyDescent="0.3">
      <c r="A935" s="97"/>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7"/>
    </row>
    <row r="936" spans="1:48" ht="12" customHeight="1" x14ac:dyDescent="0.3">
      <c r="A936" s="97"/>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row>
    <row r="937" spans="1:48" ht="12" customHeight="1" x14ac:dyDescent="0.3">
      <c r="A937" s="97"/>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97"/>
      <c r="AR937" s="97"/>
      <c r="AS937" s="97"/>
      <c r="AT937" s="97"/>
      <c r="AU937" s="97"/>
      <c r="AV937" s="97"/>
    </row>
    <row r="938" spans="1:48" ht="12" customHeight="1" x14ac:dyDescent="0.3">
      <c r="A938" s="97"/>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97"/>
      <c r="AR938" s="97"/>
      <c r="AS938" s="97"/>
      <c r="AT938" s="97"/>
      <c r="AU938" s="97"/>
      <c r="AV938" s="97"/>
    </row>
    <row r="939" spans="1:48" ht="12" customHeight="1" x14ac:dyDescent="0.3">
      <c r="A939" s="97"/>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7"/>
    </row>
    <row r="940" spans="1:48" ht="12" customHeight="1" x14ac:dyDescent="0.3">
      <c r="A940" s="97"/>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97"/>
      <c r="AR940" s="97"/>
      <c r="AS940" s="97"/>
      <c r="AT940" s="97"/>
      <c r="AU940" s="97"/>
      <c r="AV940" s="97"/>
    </row>
    <row r="941" spans="1:48" ht="12" customHeight="1" x14ac:dyDescent="0.3">
      <c r="A941" s="97"/>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97"/>
      <c r="AP941" s="97"/>
      <c r="AQ941" s="97"/>
      <c r="AR941" s="97"/>
      <c r="AS941" s="97"/>
      <c r="AT941" s="97"/>
      <c r="AU941" s="97"/>
      <c r="AV941" s="97"/>
    </row>
    <row r="942" spans="1:48" ht="12" customHeight="1" x14ac:dyDescent="0.3">
      <c r="A942" s="97"/>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7"/>
    </row>
    <row r="943" spans="1:48" ht="12" customHeight="1" x14ac:dyDescent="0.3">
      <c r="A943" s="97"/>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97"/>
      <c r="AR943" s="97"/>
      <c r="AS943" s="97"/>
      <c r="AT943" s="97"/>
      <c r="AU943" s="97"/>
      <c r="AV943" s="97"/>
    </row>
    <row r="944" spans="1:48" ht="12" customHeight="1" x14ac:dyDescent="0.3">
      <c r="A944" s="97"/>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97"/>
      <c r="AR944" s="97"/>
      <c r="AS944" s="97"/>
      <c r="AT944" s="97"/>
      <c r="AU944" s="97"/>
      <c r="AV944" s="97"/>
    </row>
    <row r="945" spans="1:48" ht="12" customHeight="1" x14ac:dyDescent="0.3">
      <c r="A945" s="97"/>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7"/>
    </row>
    <row r="946" spans="1:48" ht="12" customHeight="1" x14ac:dyDescent="0.3">
      <c r="A946" s="97"/>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97"/>
      <c r="AR946" s="97"/>
      <c r="AS946" s="97"/>
      <c r="AT946" s="97"/>
      <c r="AU946" s="97"/>
      <c r="AV946" s="97"/>
    </row>
    <row r="947" spans="1:48" ht="12" customHeight="1" x14ac:dyDescent="0.3">
      <c r="A947" s="97"/>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97"/>
      <c r="AR947" s="97"/>
      <c r="AS947" s="97"/>
      <c r="AT947" s="97"/>
      <c r="AU947" s="97"/>
      <c r="AV947" s="97"/>
    </row>
    <row r="948" spans="1:48" ht="12" customHeight="1" x14ac:dyDescent="0.3">
      <c r="A948" s="97"/>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97"/>
      <c r="AP948" s="97"/>
      <c r="AQ948" s="97"/>
      <c r="AR948" s="97"/>
      <c r="AS948" s="97"/>
      <c r="AT948" s="97"/>
      <c r="AU948" s="97"/>
      <c r="AV948" s="97"/>
    </row>
    <row r="949" spans="1:48" ht="12" customHeight="1" x14ac:dyDescent="0.3">
      <c r="A949" s="97"/>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97"/>
      <c r="AR949" s="97"/>
      <c r="AS949" s="97"/>
      <c r="AT949" s="97"/>
      <c r="AU949" s="97"/>
      <c r="AV949" s="97"/>
    </row>
    <row r="950" spans="1:48" ht="12" customHeight="1" x14ac:dyDescent="0.3">
      <c r="A950" s="97"/>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97"/>
      <c r="AR950" s="97"/>
      <c r="AS950" s="97"/>
      <c r="AT950" s="97"/>
      <c r="AU950" s="97"/>
      <c r="AV950" s="97"/>
    </row>
    <row r="951" spans="1:48" ht="12" customHeight="1" x14ac:dyDescent="0.3">
      <c r="A951" s="97"/>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97"/>
      <c r="AR951" s="97"/>
      <c r="AS951" s="97"/>
      <c r="AT951" s="97"/>
      <c r="AU951" s="97"/>
      <c r="AV951" s="97"/>
    </row>
    <row r="952" spans="1:48" ht="12" customHeight="1" x14ac:dyDescent="0.3">
      <c r="A952" s="97"/>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97"/>
      <c r="AR952" s="97"/>
      <c r="AS952" s="97"/>
      <c r="AT952" s="97"/>
      <c r="AU952" s="97"/>
      <c r="AV952" s="97"/>
    </row>
    <row r="953" spans="1:48" ht="12" customHeight="1" x14ac:dyDescent="0.3">
      <c r="A953" s="97"/>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97"/>
      <c r="AR953" s="97"/>
      <c r="AS953" s="97"/>
      <c r="AT953" s="97"/>
      <c r="AU953" s="97"/>
      <c r="AV953" s="97"/>
    </row>
    <row r="954" spans="1:48" ht="12" customHeight="1" x14ac:dyDescent="0.3">
      <c r="A954" s="97"/>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97"/>
      <c r="AR954" s="97"/>
      <c r="AS954" s="97"/>
      <c r="AT954" s="97"/>
      <c r="AU954" s="97"/>
      <c r="AV954" s="97"/>
    </row>
    <row r="955" spans="1:48" ht="12" customHeight="1" x14ac:dyDescent="0.3">
      <c r="A955" s="97"/>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97"/>
      <c r="AR955" s="97"/>
      <c r="AS955" s="97"/>
      <c r="AT955" s="97"/>
      <c r="AU955" s="97"/>
      <c r="AV955" s="97"/>
    </row>
    <row r="956" spans="1:48" ht="12" customHeight="1" x14ac:dyDescent="0.3">
      <c r="A956" s="97"/>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7"/>
    </row>
    <row r="957" spans="1:48" ht="12" customHeight="1" x14ac:dyDescent="0.3">
      <c r="A957" s="97"/>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97"/>
      <c r="AR957" s="97"/>
      <c r="AS957" s="97"/>
      <c r="AT957" s="97"/>
      <c r="AU957" s="97"/>
      <c r="AV957" s="97"/>
    </row>
    <row r="958" spans="1:48" ht="12" customHeight="1" x14ac:dyDescent="0.3">
      <c r="A958" s="97"/>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97"/>
      <c r="AR958" s="97"/>
      <c r="AS958" s="97"/>
      <c r="AT958" s="97"/>
      <c r="AU958" s="97"/>
      <c r="AV958" s="97"/>
    </row>
    <row r="959" spans="1:48" ht="12" customHeight="1" x14ac:dyDescent="0.3">
      <c r="A959" s="97"/>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97"/>
      <c r="AR959" s="97"/>
      <c r="AS959" s="97"/>
      <c r="AT959" s="97"/>
      <c r="AU959" s="97"/>
      <c r="AV959" s="97"/>
    </row>
    <row r="960" spans="1:48" ht="12" customHeight="1" x14ac:dyDescent="0.3">
      <c r="A960" s="97"/>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97"/>
      <c r="AR960" s="97"/>
      <c r="AS960" s="97"/>
      <c r="AT960" s="97"/>
      <c r="AU960" s="97"/>
      <c r="AV960" s="97"/>
    </row>
    <row r="961" spans="1:48" ht="12" customHeight="1" x14ac:dyDescent="0.3">
      <c r="A961" s="97"/>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97"/>
      <c r="AP961" s="97"/>
      <c r="AQ961" s="97"/>
      <c r="AR961" s="97"/>
      <c r="AS961" s="97"/>
      <c r="AT961" s="97"/>
      <c r="AU961" s="97"/>
      <c r="AV961" s="97"/>
    </row>
    <row r="962" spans="1:48" ht="12" customHeight="1" x14ac:dyDescent="0.3">
      <c r="A962" s="97"/>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97"/>
      <c r="AP962" s="97"/>
      <c r="AQ962" s="97"/>
      <c r="AR962" s="97"/>
      <c r="AS962" s="97"/>
      <c r="AT962" s="97"/>
      <c r="AU962" s="97"/>
      <c r="AV962" s="97"/>
    </row>
    <row r="963" spans="1:48" ht="12" customHeight="1" x14ac:dyDescent="0.3">
      <c r="A963" s="97"/>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97"/>
      <c r="AR963" s="97"/>
      <c r="AS963" s="97"/>
      <c r="AT963" s="97"/>
      <c r="AU963" s="97"/>
      <c r="AV963" s="97"/>
    </row>
    <row r="964" spans="1:48" ht="12" customHeight="1" x14ac:dyDescent="0.3">
      <c r="A964" s="97"/>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97"/>
      <c r="AR964" s="97"/>
      <c r="AS964" s="97"/>
      <c r="AT964" s="97"/>
      <c r="AU964" s="97"/>
      <c r="AV964" s="97"/>
    </row>
    <row r="965" spans="1:48" ht="12" customHeight="1" x14ac:dyDescent="0.3">
      <c r="A965" s="97"/>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97"/>
      <c r="AR965" s="97"/>
      <c r="AS965" s="97"/>
      <c r="AT965" s="97"/>
      <c r="AU965" s="97"/>
      <c r="AV965" s="97"/>
    </row>
    <row r="966" spans="1:48" ht="12" customHeight="1" x14ac:dyDescent="0.3">
      <c r="A966" s="97"/>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97"/>
      <c r="AP966" s="97"/>
      <c r="AQ966" s="97"/>
      <c r="AR966" s="97"/>
      <c r="AS966" s="97"/>
      <c r="AT966" s="97"/>
      <c r="AU966" s="97"/>
      <c r="AV966" s="97"/>
    </row>
    <row r="967" spans="1:48" ht="12" customHeight="1" x14ac:dyDescent="0.3">
      <c r="A967" s="97"/>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97"/>
      <c r="AP967" s="97"/>
      <c r="AQ967" s="97"/>
      <c r="AR967" s="97"/>
      <c r="AS967" s="97"/>
      <c r="AT967" s="97"/>
      <c r="AU967" s="97"/>
      <c r="AV967" s="97"/>
    </row>
    <row r="968" spans="1:48" ht="12" customHeight="1" x14ac:dyDescent="0.3">
      <c r="A968" s="97"/>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row>
    <row r="969" spans="1:48" ht="12" customHeight="1" x14ac:dyDescent="0.3">
      <c r="A969" s="97"/>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97"/>
      <c r="AR969" s="97"/>
      <c r="AS969" s="97"/>
      <c r="AT969" s="97"/>
      <c r="AU969" s="97"/>
      <c r="AV969" s="97"/>
    </row>
    <row r="970" spans="1:48" ht="12" customHeight="1" x14ac:dyDescent="0.3">
      <c r="A970" s="97"/>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97"/>
      <c r="AR970" s="97"/>
      <c r="AS970" s="97"/>
      <c r="AT970" s="97"/>
      <c r="AU970" s="97"/>
      <c r="AV970" s="97"/>
    </row>
    <row r="971" spans="1:48" ht="12" customHeight="1" x14ac:dyDescent="0.3">
      <c r="A971" s="97"/>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97"/>
      <c r="AP971" s="97"/>
      <c r="AQ971" s="97"/>
      <c r="AR971" s="97"/>
      <c r="AS971" s="97"/>
      <c r="AT971" s="97"/>
      <c r="AU971" s="97"/>
      <c r="AV971" s="97"/>
    </row>
    <row r="972" spans="1:48" ht="12" customHeight="1" x14ac:dyDescent="0.3">
      <c r="A972" s="97"/>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97"/>
      <c r="AR972" s="97"/>
      <c r="AS972" s="97"/>
      <c r="AT972" s="97"/>
      <c r="AU972" s="97"/>
      <c r="AV972" s="97"/>
    </row>
    <row r="973" spans="1:48" ht="12" customHeight="1" x14ac:dyDescent="0.3">
      <c r="A973" s="97"/>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97"/>
      <c r="AP973" s="97"/>
      <c r="AQ973" s="97"/>
      <c r="AR973" s="97"/>
      <c r="AS973" s="97"/>
      <c r="AT973" s="97"/>
      <c r="AU973" s="97"/>
      <c r="AV973" s="97"/>
    </row>
    <row r="974" spans="1:48" ht="12" customHeight="1" x14ac:dyDescent="0.3">
      <c r="A974" s="97"/>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97"/>
      <c r="AR974" s="97"/>
      <c r="AS974" s="97"/>
      <c r="AT974" s="97"/>
      <c r="AU974" s="97"/>
      <c r="AV974" s="97"/>
    </row>
    <row r="975" spans="1:48" ht="12" customHeight="1" x14ac:dyDescent="0.3">
      <c r="A975" s="97"/>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7"/>
    </row>
    <row r="976" spans="1:48" ht="12" customHeight="1" x14ac:dyDescent="0.3">
      <c r="A976" s="97"/>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7"/>
    </row>
    <row r="977" spans="1:48" ht="12" customHeight="1" x14ac:dyDescent="0.3">
      <c r="A977" s="97"/>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97"/>
      <c r="AR977" s="97"/>
      <c r="AS977" s="97"/>
      <c r="AT977" s="97"/>
      <c r="AU977" s="97"/>
      <c r="AV977" s="97"/>
    </row>
    <row r="978" spans="1:48" ht="12" customHeight="1" x14ac:dyDescent="0.3">
      <c r="A978" s="97"/>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97"/>
      <c r="AP978" s="97"/>
      <c r="AQ978" s="97"/>
      <c r="AR978" s="97"/>
      <c r="AS978" s="97"/>
      <c r="AT978" s="97"/>
      <c r="AU978" s="97"/>
      <c r="AV978" s="97"/>
    </row>
    <row r="979" spans="1:48" ht="12" customHeight="1" x14ac:dyDescent="0.3">
      <c r="A979" s="97"/>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97"/>
      <c r="AP979" s="97"/>
      <c r="AQ979" s="97"/>
      <c r="AR979" s="97"/>
      <c r="AS979" s="97"/>
      <c r="AT979" s="97"/>
      <c r="AU979" s="97"/>
      <c r="AV979" s="97"/>
    </row>
    <row r="980" spans="1:48" ht="12" customHeight="1" x14ac:dyDescent="0.3">
      <c r="A980" s="97"/>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7"/>
      <c r="AV980" s="97"/>
    </row>
    <row r="981" spans="1:48" ht="12" customHeight="1" x14ac:dyDescent="0.3">
      <c r="A981" s="97"/>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7"/>
    </row>
    <row r="982" spans="1:48" ht="12" customHeight="1" x14ac:dyDescent="0.3">
      <c r="A982" s="97"/>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97"/>
      <c r="AR982" s="97"/>
      <c r="AS982" s="97"/>
      <c r="AT982" s="97"/>
      <c r="AU982" s="97"/>
      <c r="AV982" s="97"/>
    </row>
    <row r="983" spans="1:48" ht="12" customHeight="1" x14ac:dyDescent="0.3">
      <c r="A983" s="97"/>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97"/>
      <c r="AR983" s="97"/>
      <c r="AS983" s="97"/>
      <c r="AT983" s="97"/>
      <c r="AU983" s="97"/>
      <c r="AV983" s="97"/>
    </row>
    <row r="984" spans="1:48" ht="12" customHeight="1" x14ac:dyDescent="0.3">
      <c r="A984" s="97"/>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97"/>
      <c r="AR984" s="97"/>
      <c r="AS984" s="97"/>
      <c r="AT984" s="97"/>
      <c r="AU984" s="97"/>
      <c r="AV984" s="97"/>
    </row>
    <row r="985" spans="1:48" ht="12" customHeight="1" x14ac:dyDescent="0.3">
      <c r="A985" s="97"/>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97"/>
      <c r="AR985" s="97"/>
      <c r="AS985" s="97"/>
      <c r="AT985" s="97"/>
      <c r="AU985" s="97"/>
      <c r="AV985" s="97"/>
    </row>
    <row r="986" spans="1:48" ht="12" customHeight="1" x14ac:dyDescent="0.3">
      <c r="A986" s="97"/>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97"/>
      <c r="AR986" s="97"/>
      <c r="AS986" s="97"/>
      <c r="AT986" s="97"/>
      <c r="AU986" s="97"/>
      <c r="AV986" s="97"/>
    </row>
    <row r="987" spans="1:48" ht="12" customHeight="1" x14ac:dyDescent="0.3">
      <c r="A987" s="97"/>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97"/>
      <c r="AR987" s="97"/>
      <c r="AS987" s="97"/>
      <c r="AT987" s="97"/>
      <c r="AU987" s="97"/>
      <c r="AV987" s="97"/>
    </row>
    <row r="988" spans="1:48" ht="12" customHeight="1" x14ac:dyDescent="0.3">
      <c r="A988" s="97"/>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97"/>
      <c r="AR988" s="97"/>
      <c r="AS988" s="97"/>
      <c r="AT988" s="97"/>
      <c r="AU988" s="97"/>
      <c r="AV988" s="97"/>
    </row>
    <row r="989" spans="1:48" ht="12" customHeight="1" x14ac:dyDescent="0.3">
      <c r="A989" s="97"/>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7"/>
    </row>
    <row r="990" spans="1:48" ht="12" customHeight="1" x14ac:dyDescent="0.3">
      <c r="A990" s="97"/>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97"/>
      <c r="AR990" s="97"/>
      <c r="AS990" s="97"/>
      <c r="AT990" s="97"/>
      <c r="AU990" s="97"/>
      <c r="AV990" s="97"/>
    </row>
    <row r="991" spans="1:48" ht="12" customHeight="1" x14ac:dyDescent="0.3">
      <c r="A991" s="97"/>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7"/>
    </row>
    <row r="992" spans="1:48" ht="12" customHeight="1" x14ac:dyDescent="0.3">
      <c r="A992" s="97"/>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7"/>
    </row>
    <row r="993" spans="1:48" ht="12" customHeight="1" x14ac:dyDescent="0.3">
      <c r="A993" s="97"/>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97"/>
      <c r="AR993" s="97"/>
      <c r="AS993" s="97"/>
      <c r="AT993" s="97"/>
      <c r="AU993" s="97"/>
      <c r="AV993" s="97"/>
    </row>
    <row r="994" spans="1:48" ht="12" customHeight="1" x14ac:dyDescent="0.3">
      <c r="A994" s="97"/>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97"/>
      <c r="AR994" s="97"/>
      <c r="AS994" s="97"/>
      <c r="AT994" s="97"/>
      <c r="AU994" s="97"/>
      <c r="AV994" s="97"/>
    </row>
    <row r="995" spans="1:48" ht="12" customHeight="1" x14ac:dyDescent="0.3">
      <c r="A995" s="97"/>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97"/>
      <c r="AP995" s="97"/>
      <c r="AQ995" s="97"/>
      <c r="AR995" s="97"/>
      <c r="AS995" s="97"/>
      <c r="AT995" s="97"/>
      <c r="AU995" s="97"/>
      <c r="AV995" s="97"/>
    </row>
    <row r="996" spans="1:48" ht="12" customHeight="1" x14ac:dyDescent="0.3">
      <c r="A996" s="97"/>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row>
    <row r="997" spans="1:48" ht="12" customHeight="1" x14ac:dyDescent="0.3">
      <c r="A997" s="97"/>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7"/>
    </row>
    <row r="998" spans="1:48" ht="12" customHeight="1" x14ac:dyDescent="0.3">
      <c r="A998" s="97"/>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97"/>
      <c r="AR998" s="97"/>
      <c r="AS998" s="97"/>
      <c r="AT998" s="97"/>
      <c r="AU998" s="97"/>
      <c r="AV998" s="97"/>
    </row>
    <row r="999" spans="1:48" ht="12" customHeight="1" x14ac:dyDescent="0.3">
      <c r="A999" s="97"/>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97"/>
      <c r="AP999" s="97"/>
      <c r="AQ999" s="97"/>
      <c r="AR999" s="97"/>
      <c r="AS999" s="97"/>
      <c r="AT999" s="97"/>
      <c r="AU999" s="97"/>
      <c r="AV999" s="97"/>
    </row>
    <row r="1000" spans="1:48" ht="12" customHeight="1" x14ac:dyDescent="0.3">
      <c r="A1000" s="97"/>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7"/>
    </row>
    <row r="1001" spans="1:48" ht="12" customHeight="1" x14ac:dyDescent="0.3">
      <c r="A1001" s="97"/>
      <c r="B1001" s="97"/>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97"/>
      <c r="AR1001" s="97"/>
      <c r="AS1001" s="97"/>
      <c r="AT1001" s="97"/>
      <c r="AU1001" s="97"/>
      <c r="AV1001" s="97"/>
    </row>
    <row r="1002" spans="1:48" ht="12" customHeight="1" x14ac:dyDescent="0.3">
      <c r="A1002" s="97"/>
      <c r="B1002" s="97"/>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97"/>
      <c r="AP1002" s="97"/>
      <c r="AQ1002" s="97"/>
      <c r="AR1002" s="97"/>
      <c r="AS1002" s="97"/>
      <c r="AT1002" s="97"/>
      <c r="AU1002" s="97"/>
      <c r="AV1002" s="97"/>
    </row>
    <row r="1003" spans="1:48" ht="12" customHeight="1" x14ac:dyDescent="0.3">
      <c r="A1003" s="97"/>
      <c r="B1003" s="97"/>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97"/>
      <c r="AP1003" s="97"/>
      <c r="AQ1003" s="97"/>
      <c r="AR1003" s="97"/>
      <c r="AS1003" s="97"/>
      <c r="AT1003" s="97"/>
      <c r="AU1003" s="97"/>
      <c r="AV1003" s="97"/>
    </row>
    <row r="1004" spans="1:48" ht="12" customHeight="1" x14ac:dyDescent="0.3">
      <c r="A1004" s="97"/>
      <c r="B1004" s="97"/>
      <c r="C1004" s="97"/>
      <c r="D1004" s="97"/>
      <c r="E1004" s="97"/>
      <c r="F1004" s="97"/>
      <c r="G1004" s="97"/>
      <c r="H1004" s="97"/>
      <c r="I1004" s="97"/>
      <c r="J1004" s="97"/>
      <c r="K1004" s="97"/>
      <c r="L1004" s="97"/>
      <c r="M1004" s="97"/>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97"/>
      <c r="AP1004" s="97"/>
      <c r="AQ1004" s="97"/>
      <c r="AR1004" s="97"/>
      <c r="AS1004" s="97"/>
      <c r="AT1004" s="97"/>
      <c r="AU1004" s="97"/>
      <c r="AV1004" s="97"/>
    </row>
    <row r="1005" spans="1:48" ht="12" customHeight="1" x14ac:dyDescent="0.3">
      <c r="A1005" s="97"/>
      <c r="B1005" s="97"/>
      <c r="C1005" s="97"/>
      <c r="D1005" s="97"/>
      <c r="E1005" s="97"/>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97"/>
      <c r="AP1005" s="97"/>
      <c r="AQ1005" s="97"/>
      <c r="AR1005" s="97"/>
      <c r="AS1005" s="97"/>
      <c r="AT1005" s="97"/>
      <c r="AU1005" s="97"/>
      <c r="AV1005" s="97"/>
    </row>
    <row r="1006" spans="1:48" ht="12" customHeight="1" x14ac:dyDescent="0.3">
      <c r="A1006" s="97"/>
      <c r="B1006" s="97"/>
      <c r="C1006" s="97"/>
      <c r="D1006" s="97"/>
      <c r="E1006" s="97"/>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97"/>
      <c r="AP1006" s="97"/>
      <c r="AQ1006" s="97"/>
      <c r="AR1006" s="97"/>
      <c r="AS1006" s="97"/>
      <c r="AT1006" s="97"/>
      <c r="AU1006" s="97"/>
      <c r="AV1006" s="97"/>
    </row>
    <row r="1007" spans="1:48" ht="12" customHeight="1" x14ac:dyDescent="0.3">
      <c r="A1007" s="97"/>
      <c r="B1007" s="97"/>
      <c r="C1007" s="97"/>
      <c r="D1007" s="97"/>
      <c r="E1007" s="97"/>
      <c r="F1007" s="97"/>
      <c r="G1007" s="97"/>
      <c r="H1007" s="97"/>
      <c r="I1007" s="97"/>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row>
    <row r="1008" spans="1:48" ht="12" customHeight="1" x14ac:dyDescent="0.3">
      <c r="A1008" s="97"/>
      <c r="B1008" s="97"/>
      <c r="C1008" s="97"/>
      <c r="D1008" s="97"/>
      <c r="E1008" s="97"/>
      <c r="F1008" s="97"/>
      <c r="G1008" s="97"/>
      <c r="H1008" s="97"/>
      <c r="I1008" s="97"/>
      <c r="J1008" s="97"/>
      <c r="K1008" s="97"/>
      <c r="L1008" s="97"/>
      <c r="M1008" s="97"/>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97"/>
      <c r="AP1008" s="97"/>
      <c r="AQ1008" s="97"/>
      <c r="AR1008" s="97"/>
      <c r="AS1008" s="97"/>
      <c r="AT1008" s="97"/>
      <c r="AU1008" s="97"/>
      <c r="AV1008" s="97"/>
    </row>
    <row r="1009" spans="1:48" ht="12" customHeight="1" x14ac:dyDescent="0.3">
      <c r="A1009" s="97"/>
      <c r="B1009" s="97"/>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97"/>
      <c r="AP1009" s="97"/>
      <c r="AQ1009" s="97"/>
      <c r="AR1009" s="97"/>
      <c r="AS1009" s="97"/>
      <c r="AT1009" s="97"/>
      <c r="AU1009" s="97"/>
      <c r="AV1009" s="97"/>
    </row>
    <row r="1010" spans="1:48" ht="12" customHeight="1" x14ac:dyDescent="0.3">
      <c r="A1010" s="97"/>
      <c r="B1010" s="97"/>
      <c r="C1010" s="97"/>
      <c r="D1010" s="97"/>
      <c r="E1010" s="97"/>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97"/>
      <c r="AQ1010" s="97"/>
      <c r="AR1010" s="97"/>
      <c r="AS1010" s="97"/>
      <c r="AT1010" s="97"/>
      <c r="AU1010" s="97"/>
      <c r="AV1010" s="97"/>
    </row>
    <row r="1011" spans="1:48" ht="12" customHeight="1" x14ac:dyDescent="0.3">
      <c r="A1011" s="97"/>
      <c r="B1011" s="97"/>
      <c r="C1011" s="97"/>
      <c r="D1011" s="97"/>
      <c r="E1011" s="97"/>
      <c r="F1011" s="97"/>
      <c r="G1011" s="97"/>
      <c r="H1011" s="97"/>
      <c r="I1011" s="97"/>
      <c r="J1011" s="97"/>
      <c r="K1011" s="97"/>
      <c r="L1011" s="97"/>
      <c r="M1011" s="97"/>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97"/>
      <c r="AP1011" s="97"/>
      <c r="AQ1011" s="97"/>
      <c r="AR1011" s="97"/>
      <c r="AS1011" s="97"/>
      <c r="AT1011" s="97"/>
      <c r="AU1011" s="97"/>
      <c r="AV1011" s="97"/>
    </row>
    <row r="1012" spans="1:48" ht="12" customHeight="1" x14ac:dyDescent="0.3">
      <c r="A1012" s="97"/>
      <c r="B1012" s="97"/>
      <c r="C1012" s="97"/>
      <c r="D1012" s="97"/>
      <c r="E1012" s="97"/>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97"/>
      <c r="AP1012" s="97"/>
      <c r="AQ1012" s="97"/>
      <c r="AR1012" s="97"/>
      <c r="AS1012" s="97"/>
      <c r="AT1012" s="97"/>
      <c r="AU1012" s="97"/>
      <c r="AV1012" s="97"/>
    </row>
    <row r="1013" spans="1:48" ht="12" customHeight="1" x14ac:dyDescent="0.3">
      <c r="A1013" s="97"/>
      <c r="B1013" s="97"/>
      <c r="C1013" s="97"/>
      <c r="D1013" s="97"/>
      <c r="E1013" s="97"/>
      <c r="F1013" s="97"/>
      <c r="G1013" s="97"/>
      <c r="H1013" s="97"/>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97"/>
      <c r="AR1013" s="97"/>
      <c r="AS1013" s="97"/>
      <c r="AT1013" s="97"/>
      <c r="AU1013" s="97"/>
      <c r="AV1013" s="97"/>
    </row>
    <row r="1014" spans="1:48" ht="12" customHeight="1" x14ac:dyDescent="0.3">
      <c r="A1014" s="97"/>
      <c r="B1014" s="97"/>
      <c r="C1014" s="97"/>
      <c r="D1014" s="97"/>
      <c r="E1014" s="97"/>
      <c r="F1014" s="97"/>
      <c r="G1014" s="97"/>
      <c r="H1014" s="97"/>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97"/>
      <c r="AP1014" s="97"/>
      <c r="AQ1014" s="97"/>
      <c r="AR1014" s="97"/>
      <c r="AS1014" s="97"/>
      <c r="AT1014" s="97"/>
      <c r="AU1014" s="97"/>
      <c r="AV1014" s="97"/>
    </row>
    <row r="1015" spans="1:48" ht="12" customHeight="1" x14ac:dyDescent="0.3">
      <c r="A1015" s="97"/>
      <c r="B1015" s="97"/>
      <c r="C1015" s="97"/>
      <c r="D1015" s="97"/>
      <c r="E1015" s="97"/>
      <c r="F1015" s="97"/>
      <c r="G1015" s="97"/>
      <c r="H1015" s="97"/>
      <c r="I1015" s="97"/>
      <c r="J1015" s="97"/>
      <c r="K1015" s="97"/>
      <c r="L1015" s="97"/>
      <c r="M1015" s="97"/>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97"/>
      <c r="AP1015" s="97"/>
      <c r="AQ1015" s="97"/>
      <c r="AR1015" s="97"/>
      <c r="AS1015" s="97"/>
      <c r="AT1015" s="97"/>
      <c r="AU1015" s="97"/>
      <c r="AV1015" s="97"/>
    </row>
    <row r="1016" spans="1:48" ht="12" customHeight="1" x14ac:dyDescent="0.3">
      <c r="A1016" s="97"/>
      <c r="B1016" s="97"/>
      <c r="C1016" s="97"/>
      <c r="D1016" s="97"/>
      <c r="E1016" s="97"/>
      <c r="F1016" s="97"/>
      <c r="G1016" s="97"/>
      <c r="H1016" s="97"/>
      <c r="I1016" s="97"/>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row>
    <row r="1017" spans="1:48" ht="12" customHeight="1" x14ac:dyDescent="0.3">
      <c r="A1017" s="97"/>
      <c r="B1017" s="97"/>
      <c r="C1017" s="97"/>
      <c r="D1017" s="97"/>
      <c r="E1017" s="97"/>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row>
    <row r="1018" spans="1:48" ht="12" customHeight="1" x14ac:dyDescent="0.3">
      <c r="A1018" s="97"/>
      <c r="B1018" s="97"/>
      <c r="C1018" s="97"/>
      <c r="D1018" s="97"/>
      <c r="E1018" s="97"/>
      <c r="F1018" s="97"/>
      <c r="G1018" s="97"/>
      <c r="H1018" s="97"/>
      <c r="I1018" s="97"/>
      <c r="J1018" s="97"/>
      <c r="K1018" s="97"/>
      <c r="L1018" s="97"/>
      <c r="M1018" s="97"/>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97"/>
      <c r="AP1018" s="97"/>
      <c r="AQ1018" s="97"/>
      <c r="AR1018" s="97"/>
      <c r="AS1018" s="97"/>
      <c r="AT1018" s="97"/>
      <c r="AU1018" s="97"/>
      <c r="AV1018" s="97"/>
    </row>
    <row r="1019" spans="1:48" ht="12" customHeight="1" x14ac:dyDescent="0.3">
      <c r="A1019" s="97"/>
      <c r="B1019" s="97"/>
      <c r="C1019" s="97"/>
      <c r="D1019" s="97"/>
      <c r="E1019" s="97"/>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97"/>
      <c r="AP1019" s="97"/>
      <c r="AQ1019" s="97"/>
      <c r="AR1019" s="97"/>
      <c r="AS1019" s="97"/>
      <c r="AT1019" s="97"/>
      <c r="AU1019" s="97"/>
      <c r="AV1019" s="97"/>
    </row>
    <row r="1020" spans="1:48" ht="12" customHeight="1" x14ac:dyDescent="0.3">
      <c r="A1020" s="97"/>
      <c r="B1020" s="97"/>
      <c r="C1020" s="97"/>
      <c r="D1020" s="97"/>
      <c r="E1020" s="97"/>
      <c r="F1020" s="97"/>
      <c r="G1020" s="97"/>
      <c r="H1020" s="97"/>
      <c r="I1020" s="97"/>
      <c r="J1020" s="97"/>
      <c r="K1020" s="97"/>
      <c r="L1020" s="97"/>
      <c r="M1020" s="97"/>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97"/>
      <c r="AP1020" s="97"/>
      <c r="AQ1020" s="97"/>
      <c r="AR1020" s="97"/>
      <c r="AS1020" s="97"/>
      <c r="AT1020" s="97"/>
      <c r="AU1020" s="97"/>
      <c r="AV1020" s="97"/>
    </row>
    <row r="1021" spans="1:48" ht="12" customHeight="1" x14ac:dyDescent="0.3">
      <c r="A1021" s="97"/>
      <c r="B1021" s="97"/>
      <c r="C1021" s="97"/>
      <c r="D1021" s="97"/>
      <c r="E1021" s="97"/>
      <c r="F1021" s="97"/>
      <c r="G1021" s="97"/>
      <c r="H1021" s="97"/>
      <c r="I1021" s="97"/>
      <c r="J1021" s="97"/>
      <c r="K1021" s="97"/>
      <c r="L1021" s="97"/>
      <c r="M1021" s="97"/>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97"/>
      <c r="AP1021" s="97"/>
      <c r="AQ1021" s="97"/>
      <c r="AR1021" s="97"/>
      <c r="AS1021" s="97"/>
      <c r="AT1021" s="97"/>
      <c r="AU1021" s="97"/>
      <c r="AV1021" s="97"/>
    </row>
    <row r="1022" spans="1:48" ht="12" customHeight="1" x14ac:dyDescent="0.3">
      <c r="A1022" s="97"/>
      <c r="B1022" s="97"/>
      <c r="C1022" s="97"/>
      <c r="D1022" s="97"/>
      <c r="E1022" s="97"/>
      <c r="F1022" s="97"/>
      <c r="G1022" s="97"/>
      <c r="H1022" s="97"/>
      <c r="I1022" s="97"/>
      <c r="J1022" s="97"/>
      <c r="K1022" s="97"/>
      <c r="L1022" s="97"/>
      <c r="M1022" s="97"/>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97"/>
      <c r="AP1022" s="97"/>
      <c r="AQ1022" s="97"/>
      <c r="AR1022" s="97"/>
      <c r="AS1022" s="97"/>
      <c r="AT1022" s="97"/>
      <c r="AU1022" s="97"/>
      <c r="AV1022" s="97"/>
    </row>
    <row r="1023" spans="1:48" ht="12" customHeight="1" x14ac:dyDescent="0.3">
      <c r="A1023" s="97"/>
      <c r="B1023" s="97"/>
      <c r="C1023" s="97"/>
      <c r="D1023" s="97"/>
      <c r="E1023" s="97"/>
      <c r="F1023" s="97"/>
      <c r="G1023" s="97"/>
      <c r="H1023" s="97"/>
      <c r="I1023" s="97"/>
      <c r="J1023" s="97"/>
      <c r="K1023" s="97"/>
      <c r="L1023" s="97"/>
      <c r="M1023" s="97"/>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97"/>
      <c r="AP1023" s="97"/>
      <c r="AQ1023" s="97"/>
      <c r="AR1023" s="97"/>
      <c r="AS1023" s="97"/>
      <c r="AT1023" s="97"/>
      <c r="AU1023" s="97"/>
      <c r="AV1023" s="97"/>
    </row>
    <row r="1024" spans="1:48" ht="12" customHeight="1" x14ac:dyDescent="0.3">
      <c r="A1024" s="97"/>
      <c r="B1024" s="97"/>
      <c r="C1024" s="97"/>
      <c r="D1024" s="97"/>
      <c r="E1024" s="97"/>
      <c r="F1024" s="97"/>
      <c r="G1024" s="97"/>
      <c r="H1024" s="97"/>
      <c r="I1024" s="97"/>
      <c r="J1024" s="97"/>
      <c r="K1024" s="97"/>
      <c r="L1024" s="97"/>
      <c r="M1024" s="97"/>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7"/>
    </row>
    <row r="1025" spans="1:48" ht="12" customHeight="1" x14ac:dyDescent="0.3">
      <c r="A1025" s="97"/>
      <c r="B1025" s="97"/>
      <c r="C1025" s="97"/>
      <c r="D1025" s="97"/>
      <c r="E1025" s="97"/>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97"/>
      <c r="AP1025" s="97"/>
      <c r="AQ1025" s="97"/>
      <c r="AR1025" s="97"/>
      <c r="AS1025" s="97"/>
      <c r="AT1025" s="97"/>
      <c r="AU1025" s="97"/>
      <c r="AV1025" s="97"/>
    </row>
    <row r="1026" spans="1:48" ht="12" customHeight="1" x14ac:dyDescent="0.3">
      <c r="A1026" s="97"/>
      <c r="B1026" s="97"/>
      <c r="C1026" s="97"/>
      <c r="D1026" s="97"/>
      <c r="E1026" s="97"/>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7"/>
    </row>
    <row r="1027" spans="1:48" ht="12" customHeight="1" x14ac:dyDescent="0.3">
      <c r="A1027" s="97"/>
      <c r="B1027" s="97"/>
      <c r="C1027" s="97"/>
      <c r="D1027" s="97"/>
      <c r="E1027" s="97"/>
      <c r="F1027" s="97"/>
      <c r="G1027" s="97"/>
      <c r="H1027" s="97"/>
      <c r="I1027" s="97"/>
      <c r="J1027" s="97"/>
      <c r="K1027" s="97"/>
      <c r="L1027" s="97"/>
      <c r="M1027" s="97"/>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97"/>
      <c r="AP1027" s="97"/>
      <c r="AQ1027" s="97"/>
      <c r="AR1027" s="97"/>
      <c r="AS1027" s="97"/>
      <c r="AT1027" s="97"/>
      <c r="AU1027" s="97"/>
      <c r="AV1027" s="97"/>
    </row>
    <row r="1028" spans="1:48" ht="12" customHeight="1" x14ac:dyDescent="0.3">
      <c r="A1028" s="97"/>
      <c r="B1028" s="97"/>
      <c r="C1028" s="97"/>
      <c r="D1028" s="97"/>
      <c r="E1028" s="97"/>
      <c r="F1028" s="97"/>
      <c r="G1028" s="97"/>
      <c r="H1028" s="97"/>
      <c r="I1028" s="97"/>
      <c r="J1028" s="97"/>
      <c r="K1028" s="97"/>
      <c r="L1028" s="97"/>
      <c r="M1028" s="97"/>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97"/>
      <c r="AP1028" s="97"/>
      <c r="AQ1028" s="97"/>
      <c r="AR1028" s="97"/>
      <c r="AS1028" s="97"/>
      <c r="AT1028" s="97"/>
      <c r="AU1028" s="97"/>
      <c r="AV1028" s="97"/>
    </row>
    <row r="1029" spans="1:48" ht="12" customHeight="1" x14ac:dyDescent="0.3">
      <c r="A1029" s="97"/>
      <c r="B1029" s="97"/>
      <c r="C1029" s="97"/>
      <c r="D1029" s="97"/>
      <c r="E1029" s="97"/>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97"/>
      <c r="AP1029" s="97"/>
      <c r="AQ1029" s="97"/>
      <c r="AR1029" s="97"/>
      <c r="AS1029" s="97"/>
      <c r="AT1029" s="97"/>
      <c r="AU1029" s="97"/>
      <c r="AV1029" s="97"/>
    </row>
    <row r="1030" spans="1:48" ht="12" customHeight="1" x14ac:dyDescent="0.3">
      <c r="A1030" s="97"/>
      <c r="B1030" s="97"/>
      <c r="C1030" s="97"/>
      <c r="D1030" s="97"/>
      <c r="E1030" s="97"/>
      <c r="F1030" s="97"/>
      <c r="G1030" s="97"/>
      <c r="H1030" s="97"/>
      <c r="I1030" s="97"/>
      <c r="J1030" s="97"/>
      <c r="K1030" s="97"/>
      <c r="L1030" s="97"/>
      <c r="M1030" s="97"/>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97"/>
      <c r="AP1030" s="97"/>
      <c r="AQ1030" s="97"/>
      <c r="AR1030" s="97"/>
      <c r="AS1030" s="97"/>
      <c r="AT1030" s="97"/>
      <c r="AU1030" s="97"/>
      <c r="AV1030" s="97"/>
    </row>
    <row r="1031" spans="1:48" ht="12" customHeight="1" x14ac:dyDescent="0.3">
      <c r="A1031" s="97"/>
      <c r="B1031" s="97"/>
      <c r="C1031" s="97"/>
      <c r="D1031" s="97"/>
      <c r="E1031" s="97"/>
      <c r="F1031" s="97"/>
      <c r="G1031" s="97"/>
      <c r="H1031" s="97"/>
      <c r="I1031" s="97"/>
      <c r="J1031" s="97"/>
      <c r="K1031" s="97"/>
      <c r="L1031" s="97"/>
      <c r="M1031" s="97"/>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97"/>
      <c r="AP1031" s="97"/>
      <c r="AQ1031" s="97"/>
      <c r="AR1031" s="97"/>
      <c r="AS1031" s="97"/>
      <c r="AT1031" s="97"/>
      <c r="AU1031" s="97"/>
      <c r="AV1031" s="97"/>
    </row>
    <row r="1032" spans="1:48" ht="12" customHeight="1" x14ac:dyDescent="0.3">
      <c r="A1032" s="97"/>
      <c r="B1032" s="97"/>
      <c r="C1032" s="97"/>
      <c r="D1032" s="97"/>
      <c r="E1032" s="97"/>
      <c r="F1032" s="97"/>
      <c r="G1032" s="97"/>
      <c r="H1032" s="97"/>
      <c r="I1032" s="97"/>
      <c r="J1032" s="97"/>
      <c r="K1032" s="97"/>
      <c r="L1032" s="97"/>
      <c r="M1032" s="97"/>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97"/>
      <c r="AP1032" s="97"/>
      <c r="AQ1032" s="97"/>
      <c r="AR1032" s="97"/>
      <c r="AS1032" s="97"/>
      <c r="AT1032" s="97"/>
      <c r="AU1032" s="97"/>
      <c r="AV1032" s="97"/>
    </row>
    <row r="1033" spans="1:48" ht="12" customHeight="1" x14ac:dyDescent="0.3">
      <c r="A1033" s="97"/>
      <c r="B1033" s="97"/>
      <c r="C1033" s="97"/>
      <c r="D1033" s="97"/>
      <c r="E1033" s="97"/>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7"/>
    </row>
    <row r="1034" spans="1:48" ht="12" customHeight="1" x14ac:dyDescent="0.3">
      <c r="A1034" s="97"/>
      <c r="B1034" s="97"/>
      <c r="C1034" s="97"/>
      <c r="D1034" s="97"/>
      <c r="E1034" s="97"/>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97"/>
      <c r="AP1034" s="97"/>
      <c r="AQ1034" s="97"/>
      <c r="AR1034" s="97"/>
      <c r="AS1034" s="97"/>
      <c r="AT1034" s="97"/>
      <c r="AU1034" s="97"/>
      <c r="AV1034" s="97"/>
    </row>
    <row r="1035" spans="1:48" ht="12" customHeight="1" x14ac:dyDescent="0.3">
      <c r="A1035" s="97"/>
      <c r="B1035" s="97"/>
      <c r="C1035" s="97"/>
      <c r="D1035" s="97"/>
      <c r="E1035" s="97"/>
      <c r="F1035" s="97"/>
      <c r="G1035" s="97"/>
      <c r="H1035" s="97"/>
      <c r="I1035" s="97"/>
      <c r="J1035" s="97"/>
      <c r="K1035" s="97"/>
      <c r="L1035" s="97"/>
      <c r="M1035" s="97"/>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7"/>
    </row>
    <row r="1036" spans="1:48" ht="12" customHeight="1" x14ac:dyDescent="0.3">
      <c r="A1036" s="97"/>
      <c r="B1036" s="97"/>
      <c r="C1036" s="97"/>
      <c r="D1036" s="97"/>
      <c r="E1036" s="97"/>
      <c r="F1036" s="97"/>
      <c r="G1036" s="97"/>
      <c r="H1036" s="97"/>
      <c r="I1036" s="97"/>
      <c r="J1036" s="97"/>
      <c r="K1036" s="97"/>
      <c r="L1036" s="97"/>
      <c r="M1036" s="97"/>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97"/>
      <c r="AR1036" s="97"/>
      <c r="AS1036" s="97"/>
      <c r="AT1036" s="97"/>
      <c r="AU1036" s="97"/>
      <c r="AV1036" s="97"/>
    </row>
    <row r="1037" spans="1:48" ht="12" customHeight="1" x14ac:dyDescent="0.3">
      <c r="A1037" s="97"/>
      <c r="B1037" s="97"/>
      <c r="C1037" s="97"/>
      <c r="D1037" s="97"/>
      <c r="E1037" s="97"/>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row>
    <row r="1038" spans="1:48" ht="12" customHeight="1" x14ac:dyDescent="0.3">
      <c r="A1038" s="97"/>
      <c r="B1038" s="97"/>
      <c r="C1038" s="97"/>
      <c r="D1038" s="97"/>
      <c r="E1038" s="97"/>
      <c r="F1038" s="97"/>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7"/>
    </row>
    <row r="1039" spans="1:48" ht="12" customHeight="1" x14ac:dyDescent="0.3">
      <c r="A1039" s="97"/>
      <c r="B1039" s="97"/>
      <c r="C1039" s="97"/>
      <c r="D1039" s="97"/>
      <c r="E1039" s="97"/>
      <c r="F1039" s="97"/>
      <c r="G1039" s="97"/>
      <c r="H1039" s="97"/>
      <c r="I1039" s="97"/>
      <c r="J1039" s="97"/>
      <c r="K1039" s="97"/>
      <c r="L1039" s="97"/>
      <c r="M1039" s="97"/>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97"/>
      <c r="AP1039" s="97"/>
      <c r="AQ1039" s="97"/>
      <c r="AR1039" s="97"/>
      <c r="AS1039" s="97"/>
      <c r="AT1039" s="97"/>
      <c r="AU1039" s="97"/>
      <c r="AV1039" s="97"/>
    </row>
    <row r="1040" spans="1:48" ht="12" customHeight="1" x14ac:dyDescent="0.3">
      <c r="A1040" s="97"/>
      <c r="B1040" s="97"/>
      <c r="C1040" s="97"/>
      <c r="D1040" s="97"/>
      <c r="E1040" s="97"/>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7"/>
    </row>
    <row r="1041" spans="1:48" ht="12" customHeight="1" x14ac:dyDescent="0.3">
      <c r="A1041" s="97"/>
      <c r="B1041" s="97"/>
      <c r="C1041" s="97"/>
      <c r="D1041" s="97"/>
      <c r="E1041" s="97"/>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97"/>
      <c r="AP1041" s="97"/>
      <c r="AQ1041" s="97"/>
      <c r="AR1041" s="97"/>
      <c r="AS1041" s="97"/>
      <c r="AT1041" s="97"/>
      <c r="AU1041" s="97"/>
      <c r="AV1041" s="97"/>
    </row>
    <row r="1042" spans="1:48" ht="12" customHeight="1" x14ac:dyDescent="0.3">
      <c r="A1042" s="97"/>
      <c r="B1042" s="97"/>
      <c r="C1042" s="97"/>
      <c r="D1042" s="97"/>
      <c r="E1042" s="97"/>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97"/>
      <c r="AP1042" s="97"/>
      <c r="AQ1042" s="97"/>
      <c r="AR1042" s="97"/>
      <c r="AS1042" s="97"/>
      <c r="AT1042" s="97"/>
      <c r="AU1042" s="97"/>
      <c r="AV1042" s="97"/>
    </row>
    <row r="1043" spans="1:48" ht="12" customHeight="1" x14ac:dyDescent="0.3">
      <c r="A1043" s="97"/>
      <c r="B1043" s="97"/>
      <c r="C1043" s="97"/>
      <c r="D1043" s="97"/>
      <c r="E1043" s="97"/>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97"/>
      <c r="AP1043" s="97"/>
      <c r="AQ1043" s="97"/>
      <c r="AR1043" s="97"/>
      <c r="AS1043" s="97"/>
      <c r="AT1043" s="97"/>
      <c r="AU1043" s="97"/>
      <c r="AV1043" s="97"/>
    </row>
    <row r="1044" spans="1:48" ht="12" customHeight="1" x14ac:dyDescent="0.3">
      <c r="A1044" s="97"/>
      <c r="B1044" s="97"/>
      <c r="C1044" s="97"/>
      <c r="D1044" s="97"/>
      <c r="E1044" s="97"/>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97"/>
      <c r="AP1044" s="97"/>
      <c r="AQ1044" s="97"/>
      <c r="AR1044" s="97"/>
      <c r="AS1044" s="97"/>
      <c r="AT1044" s="97"/>
      <c r="AU1044" s="97"/>
      <c r="AV1044" s="97"/>
    </row>
    <row r="1045" spans="1:48" ht="12" customHeight="1" x14ac:dyDescent="0.3">
      <c r="A1045" s="97"/>
      <c r="B1045" s="97"/>
      <c r="C1045" s="97"/>
      <c r="D1045" s="97"/>
      <c r="E1045" s="97"/>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97"/>
      <c r="AP1045" s="97"/>
      <c r="AQ1045" s="97"/>
      <c r="AR1045" s="97"/>
      <c r="AS1045" s="97"/>
      <c r="AT1045" s="97"/>
      <c r="AU1045" s="97"/>
      <c r="AV1045" s="97"/>
    </row>
    <row r="1046" spans="1:48" ht="12" customHeight="1" x14ac:dyDescent="0.3">
      <c r="A1046" s="97"/>
      <c r="B1046" s="97"/>
      <c r="C1046" s="97"/>
      <c r="D1046" s="97"/>
      <c r="E1046" s="97"/>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7"/>
    </row>
    <row r="1047" spans="1:48" ht="12" customHeight="1" x14ac:dyDescent="0.3">
      <c r="A1047" s="97"/>
      <c r="B1047" s="97"/>
      <c r="C1047" s="97"/>
      <c r="D1047" s="97"/>
      <c r="E1047" s="97"/>
      <c r="F1047" s="97"/>
      <c r="G1047" s="97"/>
      <c r="H1047" s="97"/>
      <c r="I1047" s="97"/>
      <c r="J1047" s="97"/>
      <c r="K1047" s="97"/>
      <c r="L1047" s="97"/>
      <c r="M1047" s="97"/>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97"/>
      <c r="AP1047" s="97"/>
      <c r="AQ1047" s="97"/>
      <c r="AR1047" s="97"/>
      <c r="AS1047" s="97"/>
      <c r="AT1047" s="97"/>
      <c r="AU1047" s="97"/>
      <c r="AV1047" s="97"/>
    </row>
    <row r="1048" spans="1:48" ht="12" customHeight="1" x14ac:dyDescent="0.3">
      <c r="A1048" s="97"/>
      <c r="B1048" s="97"/>
      <c r="C1048" s="97"/>
      <c r="D1048" s="97"/>
      <c r="E1048" s="97"/>
      <c r="F1048" s="97"/>
      <c r="G1048" s="97"/>
      <c r="H1048" s="97"/>
      <c r="I1048" s="97"/>
      <c r="J1048" s="97"/>
      <c r="K1048" s="97"/>
      <c r="L1048" s="97"/>
      <c r="M1048" s="97"/>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7"/>
    </row>
    <row r="1049" spans="1:48" ht="12" customHeight="1" x14ac:dyDescent="0.3">
      <c r="A1049" s="97"/>
      <c r="B1049" s="97"/>
      <c r="C1049" s="97"/>
      <c r="D1049" s="97"/>
      <c r="E1049" s="97"/>
      <c r="F1049" s="97"/>
      <c r="G1049" s="97"/>
      <c r="H1049" s="97"/>
      <c r="I1049" s="97"/>
      <c r="J1049" s="97"/>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97"/>
      <c r="AP1049" s="97"/>
      <c r="AQ1049" s="97"/>
      <c r="AR1049" s="97"/>
      <c r="AS1049" s="97"/>
      <c r="AT1049" s="97"/>
      <c r="AU1049" s="97"/>
      <c r="AV1049" s="97"/>
    </row>
    <row r="1050" spans="1:48" ht="12" customHeight="1" x14ac:dyDescent="0.3">
      <c r="A1050" s="97"/>
      <c r="B1050" s="97"/>
      <c r="C1050" s="97"/>
      <c r="D1050" s="97"/>
      <c r="E1050" s="97"/>
      <c r="F1050" s="97"/>
      <c r="G1050" s="97"/>
      <c r="H1050" s="97"/>
      <c r="I1050" s="97"/>
      <c r="J1050" s="97"/>
      <c r="K1050" s="97"/>
      <c r="L1050" s="97"/>
      <c r="M1050" s="97"/>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97"/>
      <c r="AP1050" s="97"/>
      <c r="AQ1050" s="97"/>
      <c r="AR1050" s="97"/>
      <c r="AS1050" s="97"/>
      <c r="AT1050" s="97"/>
      <c r="AU1050" s="97"/>
      <c r="AV1050" s="97"/>
    </row>
    <row r="1051" spans="1:48" ht="12" customHeight="1" x14ac:dyDescent="0.3">
      <c r="A1051" s="97"/>
      <c r="B1051" s="97"/>
      <c r="C1051" s="97"/>
      <c r="D1051" s="97"/>
      <c r="E1051" s="97"/>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7"/>
    </row>
    <row r="1052" spans="1:48" ht="12" customHeight="1" x14ac:dyDescent="0.3">
      <c r="A1052" s="97"/>
      <c r="B1052" s="97"/>
      <c r="C1052" s="97"/>
      <c r="D1052" s="97"/>
      <c r="E1052" s="97"/>
      <c r="F1052" s="97"/>
      <c r="G1052" s="97"/>
      <c r="H1052" s="97"/>
      <c r="I1052" s="97"/>
      <c r="J1052" s="97"/>
      <c r="K1052" s="97"/>
      <c r="L1052" s="97"/>
      <c r="M1052" s="97"/>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97"/>
      <c r="AP1052" s="97"/>
      <c r="AQ1052" s="97"/>
      <c r="AR1052" s="97"/>
      <c r="AS1052" s="97"/>
      <c r="AT1052" s="97"/>
      <c r="AU1052" s="97"/>
      <c r="AV1052" s="97"/>
    </row>
    <row r="1053" spans="1:48" ht="12" customHeight="1" x14ac:dyDescent="0.3">
      <c r="A1053" s="97"/>
      <c r="B1053" s="97"/>
      <c r="C1053" s="97"/>
      <c r="D1053" s="97"/>
      <c r="E1053" s="97"/>
      <c r="F1053" s="97"/>
      <c r="G1053" s="97"/>
      <c r="H1053" s="97"/>
      <c r="I1053" s="97"/>
      <c r="J1053" s="97"/>
      <c r="K1053" s="97"/>
      <c r="L1053" s="97"/>
      <c r="M1053" s="97"/>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7"/>
    </row>
    <row r="1054" spans="1:48" ht="12" customHeight="1" x14ac:dyDescent="0.3">
      <c r="A1054" s="97"/>
      <c r="B1054" s="97"/>
      <c r="C1054" s="97"/>
      <c r="D1054" s="97"/>
      <c r="E1054" s="97"/>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97"/>
      <c r="AP1054" s="97"/>
      <c r="AQ1054" s="97"/>
      <c r="AR1054" s="97"/>
      <c r="AS1054" s="97"/>
      <c r="AT1054" s="97"/>
      <c r="AU1054" s="97"/>
      <c r="AV1054" s="97"/>
    </row>
    <row r="1055" spans="1:48" ht="12" customHeight="1" x14ac:dyDescent="0.3">
      <c r="A1055" s="97"/>
      <c r="B1055" s="97"/>
      <c r="C1055" s="97"/>
      <c r="D1055" s="97"/>
      <c r="E1055" s="97"/>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7"/>
    </row>
    <row r="1056" spans="1:48" ht="12" customHeight="1" x14ac:dyDescent="0.3">
      <c r="A1056" s="97"/>
      <c r="B1056" s="97"/>
      <c r="C1056" s="97"/>
      <c r="D1056" s="97"/>
      <c r="E1056" s="97"/>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97"/>
    </row>
    <row r="1057" spans="1:48" ht="12" customHeight="1" x14ac:dyDescent="0.3">
      <c r="A1057" s="97"/>
      <c r="B1057" s="97"/>
      <c r="C1057" s="97"/>
      <c r="D1057" s="97"/>
      <c r="E1057" s="97"/>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7"/>
    </row>
    <row r="1058" spans="1:48" ht="12" customHeight="1" x14ac:dyDescent="0.3">
      <c r="A1058" s="97"/>
      <c r="B1058" s="97"/>
      <c r="C1058" s="97"/>
      <c r="D1058" s="97"/>
      <c r="E1058" s="97"/>
      <c r="F1058" s="97"/>
      <c r="G1058" s="97"/>
      <c r="H1058" s="97"/>
      <c r="I1058" s="97"/>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row>
    <row r="1059" spans="1:48" ht="12" customHeight="1" x14ac:dyDescent="0.3">
      <c r="A1059" s="97"/>
      <c r="B1059" s="97"/>
      <c r="C1059" s="97"/>
      <c r="D1059" s="97"/>
      <c r="E1059" s="97"/>
      <c r="F1059" s="97"/>
      <c r="G1059" s="97"/>
      <c r="H1059" s="97"/>
      <c r="I1059" s="97"/>
      <c r="J1059" s="97"/>
      <c r="K1059" s="97"/>
      <c r="L1059" s="97"/>
      <c r="M1059" s="97"/>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97"/>
      <c r="AP1059" s="97"/>
      <c r="AQ1059" s="97"/>
      <c r="AR1059" s="97"/>
      <c r="AS1059" s="97"/>
      <c r="AT1059" s="97"/>
      <c r="AU1059" s="97"/>
      <c r="AV1059" s="97"/>
    </row>
    <row r="1060" spans="1:48" ht="12" customHeight="1" x14ac:dyDescent="0.3">
      <c r="A1060" s="97"/>
      <c r="B1060" s="97"/>
      <c r="C1060" s="97"/>
      <c r="D1060" s="97"/>
      <c r="E1060" s="97"/>
      <c r="F1060" s="97"/>
      <c r="G1060" s="97"/>
      <c r="H1060" s="97"/>
      <c r="I1060" s="97"/>
      <c r="J1060" s="97"/>
      <c r="K1060" s="97"/>
      <c r="L1060" s="97"/>
      <c r="M1060" s="97"/>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row>
    <row r="1061" spans="1:48" ht="12" customHeight="1" x14ac:dyDescent="0.3">
      <c r="A1061" s="97"/>
      <c r="B1061" s="97"/>
      <c r="C1061" s="97"/>
      <c r="D1061" s="97"/>
      <c r="E1061" s="97"/>
      <c r="F1061" s="97"/>
      <c r="G1061" s="97"/>
      <c r="H1061" s="97"/>
      <c r="I1061" s="97"/>
      <c r="J1061" s="97"/>
      <c r="K1061" s="97"/>
      <c r="L1061" s="97"/>
      <c r="M1061" s="97"/>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97"/>
      <c r="AP1061" s="97"/>
      <c r="AQ1061" s="97"/>
      <c r="AR1061" s="97"/>
      <c r="AS1061" s="97"/>
      <c r="AT1061" s="97"/>
      <c r="AU1061" s="97"/>
      <c r="AV1061" s="97"/>
    </row>
    <row r="1062" spans="1:48" ht="12" customHeight="1" x14ac:dyDescent="0.3">
      <c r="A1062" s="97"/>
      <c r="B1062" s="97"/>
      <c r="C1062" s="97"/>
      <c r="D1062" s="97"/>
      <c r="E1062" s="97"/>
      <c r="F1062" s="97"/>
      <c r="G1062" s="97"/>
      <c r="H1062" s="97"/>
      <c r="I1062" s="97"/>
      <c r="J1062" s="97"/>
      <c r="K1062" s="97"/>
      <c r="L1062" s="97"/>
      <c r="M1062" s="97"/>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97"/>
      <c r="AP1062" s="97"/>
      <c r="AQ1062" s="97"/>
      <c r="AR1062" s="97"/>
      <c r="AS1062" s="97"/>
      <c r="AT1062" s="97"/>
      <c r="AU1062" s="97"/>
      <c r="AV1062" s="97"/>
    </row>
    <row r="1063" spans="1:48" ht="12" customHeight="1" x14ac:dyDescent="0.3">
      <c r="A1063" s="97"/>
      <c r="B1063" s="97"/>
      <c r="C1063" s="97"/>
      <c r="D1063" s="97"/>
      <c r="E1063" s="97"/>
      <c r="F1063" s="97"/>
      <c r="G1063" s="97"/>
      <c r="H1063" s="97"/>
      <c r="I1063" s="97"/>
      <c r="J1063" s="97"/>
      <c r="K1063" s="97"/>
      <c r="L1063" s="97"/>
      <c r="M1063" s="97"/>
      <c r="N1063" s="97"/>
      <c r="O1063" s="97"/>
      <c r="P1063" s="97"/>
      <c r="Q1063" s="97"/>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97"/>
      <c r="AP1063" s="97"/>
      <c r="AQ1063" s="97"/>
      <c r="AR1063" s="97"/>
      <c r="AS1063" s="97"/>
      <c r="AT1063" s="97"/>
      <c r="AU1063" s="97"/>
      <c r="AV1063" s="97"/>
    </row>
    <row r="1064" spans="1:48" ht="12" customHeight="1" x14ac:dyDescent="0.3">
      <c r="A1064" s="97"/>
      <c r="B1064" s="97"/>
      <c r="C1064" s="97"/>
      <c r="D1064" s="97"/>
      <c r="E1064" s="97"/>
      <c r="F1064" s="97"/>
      <c r="G1064" s="97"/>
      <c r="H1064" s="97"/>
      <c r="I1064" s="97"/>
      <c r="J1064" s="97"/>
      <c r="K1064" s="97"/>
      <c r="L1064" s="97"/>
      <c r="M1064" s="97"/>
      <c r="N1064" s="97"/>
      <c r="O1064" s="97"/>
      <c r="P1064" s="97"/>
      <c r="Q1064" s="97"/>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97"/>
      <c r="AP1064" s="97"/>
      <c r="AQ1064" s="97"/>
      <c r="AR1064" s="97"/>
      <c r="AS1064" s="97"/>
      <c r="AT1064" s="97"/>
      <c r="AU1064" s="97"/>
      <c r="AV1064" s="97"/>
    </row>
    <row r="1065" spans="1:48" ht="12" customHeight="1" x14ac:dyDescent="0.3">
      <c r="A1065" s="97"/>
      <c r="B1065" s="97"/>
      <c r="C1065" s="97"/>
      <c r="D1065" s="97"/>
      <c r="E1065" s="97"/>
      <c r="F1065" s="97"/>
      <c r="G1065" s="97"/>
      <c r="H1065" s="97"/>
      <c r="I1065" s="97"/>
      <c r="J1065" s="97"/>
      <c r="K1065" s="97"/>
      <c r="L1065" s="97"/>
      <c r="M1065" s="97"/>
      <c r="N1065" s="97"/>
      <c r="O1065" s="97"/>
      <c r="P1065" s="97"/>
      <c r="Q1065" s="97"/>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97"/>
      <c r="AP1065" s="97"/>
      <c r="AQ1065" s="97"/>
      <c r="AR1065" s="97"/>
      <c r="AS1065" s="97"/>
      <c r="AT1065" s="97"/>
      <c r="AU1065" s="97"/>
      <c r="AV1065" s="97"/>
    </row>
    <row r="1066" spans="1:48" ht="12" customHeight="1" x14ac:dyDescent="0.3">
      <c r="A1066" s="97"/>
      <c r="B1066" s="97"/>
      <c r="C1066" s="97"/>
      <c r="D1066" s="97"/>
      <c r="E1066" s="97"/>
      <c r="F1066" s="97"/>
      <c r="G1066" s="97"/>
      <c r="H1066" s="97"/>
      <c r="I1066" s="97"/>
      <c r="J1066" s="97"/>
      <c r="K1066" s="97"/>
      <c r="L1066" s="97"/>
      <c r="M1066" s="97"/>
      <c r="N1066" s="97"/>
      <c r="O1066" s="97"/>
      <c r="P1066" s="97"/>
      <c r="Q1066" s="97"/>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7"/>
    </row>
    <row r="1067" spans="1:48" ht="12" customHeight="1" x14ac:dyDescent="0.3">
      <c r="A1067" s="97"/>
      <c r="B1067" s="97"/>
      <c r="C1067" s="97"/>
      <c r="D1067" s="97"/>
      <c r="E1067" s="97"/>
      <c r="F1067" s="97"/>
      <c r="G1067" s="97"/>
      <c r="H1067" s="97"/>
      <c r="I1067" s="97"/>
      <c r="J1067" s="97"/>
      <c r="K1067" s="97"/>
      <c r="L1067" s="97"/>
      <c r="M1067" s="97"/>
      <c r="N1067" s="97"/>
      <c r="O1067" s="97"/>
      <c r="P1067" s="97"/>
      <c r="Q1067" s="97"/>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97"/>
      <c r="AP1067" s="97"/>
      <c r="AQ1067" s="97"/>
      <c r="AR1067" s="97"/>
      <c r="AS1067" s="97"/>
      <c r="AT1067" s="97"/>
      <c r="AU1067" s="97"/>
      <c r="AV1067" s="97"/>
    </row>
    <row r="1068" spans="1:48" ht="12" customHeight="1" x14ac:dyDescent="0.3">
      <c r="A1068" s="97"/>
      <c r="B1068" s="97"/>
      <c r="C1068" s="97"/>
      <c r="D1068" s="97"/>
      <c r="E1068" s="97"/>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97"/>
      <c r="AP1068" s="97"/>
      <c r="AQ1068" s="97"/>
      <c r="AR1068" s="97"/>
      <c r="AS1068" s="97"/>
      <c r="AT1068" s="97"/>
      <c r="AU1068" s="97"/>
      <c r="AV1068" s="97"/>
    </row>
    <row r="1069" spans="1:48" ht="12" customHeight="1" x14ac:dyDescent="0.3">
      <c r="A1069" s="97"/>
      <c r="B1069" s="97"/>
      <c r="C1069" s="97"/>
      <c r="D1069" s="97"/>
      <c r="E1069" s="97"/>
      <c r="F1069" s="97"/>
      <c r="G1069" s="97"/>
      <c r="H1069" s="97"/>
      <c r="I1069" s="97"/>
      <c r="J1069" s="97"/>
      <c r="K1069" s="97"/>
      <c r="L1069" s="97"/>
      <c r="M1069" s="97"/>
      <c r="N1069" s="97"/>
      <c r="O1069" s="97"/>
      <c r="P1069" s="97"/>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row>
    <row r="1070" spans="1:48" ht="12" customHeight="1" x14ac:dyDescent="0.3">
      <c r="A1070" s="97"/>
      <c r="B1070" s="97"/>
      <c r="C1070" s="97"/>
      <c r="D1070" s="97"/>
      <c r="E1070" s="97"/>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7"/>
    </row>
    <row r="1071" spans="1:48" ht="12" customHeight="1" x14ac:dyDescent="0.3">
      <c r="A1071" s="97"/>
      <c r="B1071" s="97"/>
      <c r="C1071" s="97"/>
      <c r="D1071" s="97"/>
      <c r="E1071" s="97"/>
      <c r="F1071" s="97"/>
      <c r="G1071" s="97"/>
      <c r="H1071" s="97"/>
      <c r="I1071" s="97"/>
      <c r="J1071" s="97"/>
      <c r="K1071" s="97"/>
      <c r="L1071" s="97"/>
      <c r="M1071" s="97"/>
      <c r="N1071" s="97"/>
      <c r="O1071" s="97"/>
      <c r="P1071" s="97"/>
      <c r="Q1071" s="97"/>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7"/>
    </row>
    <row r="1072" spans="1:48" ht="12" customHeight="1" x14ac:dyDescent="0.3">
      <c r="A1072" s="97"/>
      <c r="B1072" s="97"/>
      <c r="C1072" s="97"/>
      <c r="D1072" s="97"/>
      <c r="E1072" s="97"/>
      <c r="F1072" s="97"/>
      <c r="G1072" s="97"/>
      <c r="H1072" s="97"/>
      <c r="I1072" s="97"/>
      <c r="J1072" s="97"/>
      <c r="K1072" s="97"/>
      <c r="L1072" s="97"/>
      <c r="M1072" s="97"/>
      <c r="N1072" s="97"/>
      <c r="O1072" s="97"/>
      <c r="P1072" s="97"/>
      <c r="Q1072" s="97"/>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97"/>
      <c r="AP1072" s="97"/>
      <c r="AQ1072" s="97"/>
      <c r="AR1072" s="97"/>
      <c r="AS1072" s="97"/>
      <c r="AT1072" s="97"/>
      <c r="AU1072" s="97"/>
      <c r="AV1072" s="97"/>
    </row>
    <row r="1073" spans="1:48" ht="12" customHeight="1" x14ac:dyDescent="0.3">
      <c r="A1073" s="97"/>
      <c r="B1073" s="97"/>
      <c r="C1073" s="97"/>
      <c r="D1073" s="97"/>
      <c r="E1073" s="97"/>
      <c r="F1073" s="97"/>
      <c r="G1073" s="97"/>
      <c r="H1073" s="97"/>
      <c r="I1073" s="97"/>
      <c r="J1073" s="97"/>
      <c r="K1073" s="97"/>
      <c r="L1073" s="97"/>
      <c r="M1073" s="97"/>
      <c r="N1073" s="97"/>
      <c r="O1073" s="97"/>
      <c r="P1073" s="97"/>
      <c r="Q1073" s="97"/>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7"/>
    </row>
    <row r="1074" spans="1:48" ht="12" customHeight="1" x14ac:dyDescent="0.3">
      <c r="A1074" s="97"/>
      <c r="B1074" s="97"/>
      <c r="C1074" s="97"/>
      <c r="D1074" s="97"/>
      <c r="E1074" s="97"/>
      <c r="F1074" s="97"/>
      <c r="G1074" s="97"/>
      <c r="H1074" s="97"/>
      <c r="I1074" s="97"/>
      <c r="J1074" s="97"/>
      <c r="K1074" s="97"/>
      <c r="L1074" s="97"/>
      <c r="M1074" s="97"/>
      <c r="N1074" s="97"/>
      <c r="O1074" s="97"/>
      <c r="P1074" s="97"/>
      <c r="Q1074" s="97"/>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97"/>
      <c r="AP1074" s="97"/>
      <c r="AQ1074" s="97"/>
      <c r="AR1074" s="97"/>
      <c r="AS1074" s="97"/>
      <c r="AT1074" s="97"/>
      <c r="AU1074" s="97"/>
      <c r="AV1074" s="97"/>
    </row>
    <row r="1075" spans="1:48" ht="12" customHeight="1" x14ac:dyDescent="0.3">
      <c r="A1075" s="97"/>
      <c r="B1075" s="97"/>
      <c r="C1075" s="97"/>
      <c r="D1075" s="97"/>
      <c r="E1075" s="97"/>
      <c r="F1075" s="97"/>
      <c r="G1075" s="97"/>
      <c r="H1075" s="97"/>
      <c r="I1075" s="97"/>
      <c r="J1075" s="97"/>
      <c r="K1075" s="97"/>
      <c r="L1075" s="97"/>
      <c r="M1075" s="97"/>
      <c r="N1075" s="97"/>
      <c r="O1075" s="97"/>
      <c r="P1075" s="97"/>
      <c r="Q1075" s="97"/>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97"/>
      <c r="AP1075" s="97"/>
      <c r="AQ1075" s="97"/>
      <c r="AR1075" s="97"/>
      <c r="AS1075" s="97"/>
      <c r="AT1075" s="97"/>
      <c r="AU1075" s="97"/>
      <c r="AV1075" s="97"/>
    </row>
    <row r="1076" spans="1:48" ht="12" customHeight="1" x14ac:dyDescent="0.3">
      <c r="A1076" s="97"/>
      <c r="B1076" s="97"/>
      <c r="C1076" s="97"/>
      <c r="D1076" s="97"/>
      <c r="E1076" s="97"/>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97"/>
      <c r="AP1076" s="97"/>
      <c r="AQ1076" s="97"/>
      <c r="AR1076" s="97"/>
      <c r="AS1076" s="97"/>
      <c r="AT1076" s="97"/>
      <c r="AU1076" s="97"/>
      <c r="AV1076" s="97"/>
    </row>
    <row r="1077" spans="1:48" ht="12" customHeight="1" x14ac:dyDescent="0.3">
      <c r="A1077" s="97"/>
      <c r="B1077" s="97"/>
      <c r="C1077" s="97"/>
      <c r="D1077" s="97"/>
      <c r="E1077" s="97"/>
      <c r="F1077" s="97"/>
      <c r="G1077" s="97"/>
      <c r="H1077" s="97"/>
      <c r="I1077" s="97"/>
      <c r="J1077" s="97"/>
      <c r="K1077" s="97"/>
      <c r="L1077" s="97"/>
      <c r="M1077" s="97"/>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97"/>
      <c r="AP1077" s="97"/>
      <c r="AQ1077" s="97"/>
      <c r="AR1077" s="97"/>
      <c r="AS1077" s="97"/>
      <c r="AT1077" s="97"/>
      <c r="AU1077" s="97"/>
      <c r="AV1077" s="97"/>
    </row>
    <row r="1078" spans="1:48" ht="12" customHeight="1" x14ac:dyDescent="0.3">
      <c r="A1078" s="97"/>
      <c r="B1078" s="97"/>
      <c r="C1078" s="97"/>
      <c r="D1078" s="97"/>
      <c r="E1078" s="97"/>
      <c r="F1078" s="97"/>
      <c r="G1078" s="97"/>
      <c r="H1078" s="97"/>
      <c r="I1078" s="97"/>
      <c r="J1078" s="97"/>
      <c r="K1078" s="97"/>
      <c r="L1078" s="97"/>
      <c r="M1078" s="97"/>
      <c r="N1078" s="97"/>
      <c r="O1078" s="97"/>
      <c r="P1078" s="97"/>
      <c r="Q1078" s="97"/>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97"/>
      <c r="AP1078" s="97"/>
      <c r="AQ1078" s="97"/>
      <c r="AR1078" s="97"/>
      <c r="AS1078" s="97"/>
      <c r="AT1078" s="97"/>
      <c r="AU1078" s="97"/>
      <c r="AV1078" s="97"/>
    </row>
    <row r="1079" spans="1:48" ht="12" customHeight="1" x14ac:dyDescent="0.3">
      <c r="A1079" s="97"/>
      <c r="B1079" s="97"/>
      <c r="C1079" s="97"/>
      <c r="D1079" s="97"/>
      <c r="E1079" s="97"/>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97"/>
      <c r="AP1079" s="97"/>
      <c r="AQ1079" s="97"/>
      <c r="AR1079" s="97"/>
      <c r="AS1079" s="97"/>
      <c r="AT1079" s="97"/>
      <c r="AU1079" s="97"/>
      <c r="AV1079" s="97"/>
    </row>
    <row r="1080" spans="1:48" ht="12" customHeight="1" x14ac:dyDescent="0.3">
      <c r="A1080" s="97"/>
      <c r="B1080" s="97"/>
      <c r="C1080" s="97"/>
      <c r="D1080" s="97"/>
      <c r="E1080" s="97"/>
      <c r="F1080" s="97"/>
      <c r="G1080" s="97"/>
      <c r="H1080" s="97"/>
      <c r="I1080" s="97"/>
      <c r="J1080" s="97"/>
      <c r="K1080" s="97"/>
      <c r="L1080" s="97"/>
      <c r="M1080" s="97"/>
      <c r="N1080" s="97"/>
      <c r="O1080" s="97"/>
      <c r="P1080" s="97"/>
      <c r="Q1080" s="97"/>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97"/>
      <c r="AP1080" s="97"/>
      <c r="AQ1080" s="97"/>
      <c r="AR1080" s="97"/>
      <c r="AS1080" s="97"/>
      <c r="AT1080" s="97"/>
      <c r="AU1080" s="97"/>
      <c r="AV1080" s="97"/>
    </row>
    <row r="1081" spans="1:48" ht="12" customHeight="1" x14ac:dyDescent="0.3">
      <c r="A1081" s="97"/>
      <c r="B1081" s="97"/>
      <c r="C1081" s="97"/>
      <c r="D1081" s="97"/>
      <c r="E1081" s="97"/>
      <c r="F1081" s="97"/>
      <c r="G1081" s="97"/>
      <c r="H1081" s="97"/>
      <c r="I1081" s="97"/>
      <c r="J1081" s="97"/>
      <c r="K1081" s="97"/>
      <c r="L1081" s="97"/>
      <c r="M1081" s="97"/>
      <c r="N1081" s="97"/>
      <c r="O1081" s="97"/>
      <c r="P1081" s="97"/>
      <c r="Q1081" s="97"/>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97"/>
      <c r="AP1081" s="97"/>
      <c r="AQ1081" s="97"/>
      <c r="AR1081" s="97"/>
      <c r="AS1081" s="97"/>
      <c r="AT1081" s="97"/>
      <c r="AU1081" s="97"/>
      <c r="AV1081" s="97"/>
    </row>
    <row r="1082" spans="1:48" ht="12" customHeight="1" x14ac:dyDescent="0.3">
      <c r="A1082" s="97"/>
      <c r="B1082" s="97"/>
      <c r="C1082" s="97"/>
      <c r="D1082" s="97"/>
      <c r="E1082" s="97"/>
      <c r="F1082" s="97"/>
      <c r="G1082" s="97"/>
      <c r="H1082" s="97"/>
      <c r="I1082" s="97"/>
      <c r="J1082" s="97"/>
      <c r="K1082" s="97"/>
      <c r="L1082" s="97"/>
      <c r="M1082" s="97"/>
      <c r="N1082" s="97"/>
      <c r="O1082" s="97"/>
      <c r="P1082" s="97"/>
      <c r="Q1082" s="97"/>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7"/>
    </row>
    <row r="1083" spans="1:48" ht="12" customHeight="1" x14ac:dyDescent="0.3">
      <c r="A1083" s="97"/>
      <c r="B1083" s="97"/>
      <c r="C1083" s="97"/>
      <c r="D1083" s="97"/>
      <c r="E1083" s="97"/>
      <c r="F1083" s="97"/>
      <c r="G1083" s="97"/>
      <c r="H1083" s="97"/>
      <c r="I1083" s="97"/>
      <c r="J1083" s="97"/>
      <c r="K1083" s="97"/>
      <c r="L1083" s="97"/>
      <c r="M1083" s="97"/>
      <c r="N1083" s="97"/>
      <c r="O1083" s="97"/>
      <c r="P1083" s="97"/>
      <c r="Q1083" s="97"/>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97"/>
      <c r="AP1083" s="97"/>
      <c r="AQ1083" s="97"/>
      <c r="AR1083" s="97"/>
      <c r="AS1083" s="97"/>
      <c r="AT1083" s="97"/>
      <c r="AU1083" s="97"/>
      <c r="AV1083" s="97"/>
    </row>
    <row r="1084" spans="1:48" ht="12" customHeight="1" x14ac:dyDescent="0.3">
      <c r="A1084" s="97"/>
      <c r="B1084" s="97"/>
      <c r="C1084" s="97"/>
      <c r="D1084" s="97"/>
      <c r="E1084" s="97"/>
      <c r="F1084" s="97"/>
      <c r="G1084" s="97"/>
      <c r="H1084" s="97"/>
      <c r="I1084" s="97"/>
      <c r="J1084" s="97"/>
      <c r="K1084" s="97"/>
      <c r="L1084" s="97"/>
      <c r="M1084" s="97"/>
      <c r="N1084" s="97"/>
      <c r="O1084" s="97"/>
      <c r="P1084" s="97"/>
      <c r="Q1084" s="97"/>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97"/>
      <c r="AP1084" s="97"/>
      <c r="AQ1084" s="97"/>
      <c r="AR1084" s="97"/>
      <c r="AS1084" s="97"/>
      <c r="AT1084" s="97"/>
      <c r="AU1084" s="97"/>
      <c r="AV1084" s="97"/>
    </row>
    <row r="1085" spans="1:48" ht="12" customHeight="1" x14ac:dyDescent="0.3">
      <c r="A1085" s="97"/>
      <c r="B1085" s="97"/>
      <c r="C1085" s="97"/>
      <c r="D1085" s="97"/>
      <c r="E1085" s="97"/>
      <c r="F1085" s="97"/>
      <c r="G1085" s="97"/>
      <c r="H1085" s="97"/>
      <c r="I1085" s="97"/>
      <c r="J1085" s="97"/>
      <c r="K1085" s="97"/>
      <c r="L1085" s="97"/>
      <c r="M1085" s="97"/>
      <c r="N1085" s="97"/>
      <c r="O1085" s="97"/>
      <c r="P1085" s="97"/>
      <c r="Q1085" s="97"/>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97"/>
      <c r="AP1085" s="97"/>
      <c r="AQ1085" s="97"/>
      <c r="AR1085" s="97"/>
      <c r="AS1085" s="97"/>
      <c r="AT1085" s="97"/>
      <c r="AU1085" s="97"/>
      <c r="AV1085" s="97"/>
    </row>
    <row r="1086" spans="1:48" ht="12" customHeight="1" x14ac:dyDescent="0.3">
      <c r="A1086" s="97"/>
      <c r="B1086" s="97"/>
      <c r="C1086" s="97"/>
      <c r="D1086" s="97"/>
      <c r="E1086" s="97"/>
      <c r="F1086" s="97"/>
      <c r="G1086" s="97"/>
      <c r="H1086" s="97"/>
      <c r="I1086" s="97"/>
      <c r="J1086" s="97"/>
      <c r="K1086" s="97"/>
      <c r="L1086" s="97"/>
      <c r="M1086" s="97"/>
      <c r="N1086" s="97"/>
      <c r="O1086" s="97"/>
      <c r="P1086" s="97"/>
      <c r="Q1086" s="97"/>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97"/>
      <c r="AP1086" s="97"/>
      <c r="AQ1086" s="97"/>
      <c r="AR1086" s="97"/>
      <c r="AS1086" s="97"/>
      <c r="AT1086" s="97"/>
      <c r="AU1086" s="97"/>
      <c r="AV1086" s="97"/>
    </row>
    <row r="1087" spans="1:48" ht="12" customHeight="1" x14ac:dyDescent="0.3">
      <c r="A1087" s="97"/>
      <c r="B1087" s="97"/>
      <c r="C1087" s="97"/>
      <c r="D1087" s="97"/>
      <c r="E1087" s="97"/>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97"/>
      <c r="AP1087" s="97"/>
      <c r="AQ1087" s="97"/>
      <c r="AR1087" s="97"/>
      <c r="AS1087" s="97"/>
      <c r="AT1087" s="97"/>
      <c r="AU1087" s="97"/>
      <c r="AV1087" s="97"/>
    </row>
    <row r="1088" spans="1:48" ht="12" customHeight="1" x14ac:dyDescent="0.3">
      <c r="A1088" s="97"/>
      <c r="B1088" s="97"/>
      <c r="C1088" s="97"/>
      <c r="D1088" s="97"/>
      <c r="E1088" s="97"/>
      <c r="F1088" s="97"/>
      <c r="G1088" s="97"/>
      <c r="H1088" s="97"/>
      <c r="I1088" s="97"/>
      <c r="J1088" s="97"/>
      <c r="K1088" s="97"/>
      <c r="L1088" s="97"/>
      <c r="M1088" s="97"/>
      <c r="N1088" s="97"/>
      <c r="O1088" s="97"/>
      <c r="P1088" s="97"/>
      <c r="Q1088" s="97"/>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97"/>
      <c r="AP1088" s="97"/>
      <c r="AQ1088" s="97"/>
      <c r="AR1088" s="97"/>
      <c r="AS1088" s="97"/>
      <c r="AT1088" s="97"/>
      <c r="AU1088" s="97"/>
      <c r="AV1088" s="97"/>
    </row>
    <row r="1089" spans="1:48" ht="12" customHeight="1" x14ac:dyDescent="0.3">
      <c r="A1089" s="97"/>
      <c r="B1089" s="97"/>
      <c r="C1089" s="97"/>
      <c r="D1089" s="97"/>
      <c r="E1089" s="97"/>
      <c r="F1089" s="97"/>
      <c r="G1089" s="97"/>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97"/>
      <c r="AP1089" s="97"/>
      <c r="AQ1089" s="97"/>
      <c r="AR1089" s="97"/>
      <c r="AS1089" s="97"/>
      <c r="AT1089" s="97"/>
      <c r="AU1089" s="97"/>
      <c r="AV1089" s="97"/>
    </row>
    <row r="1090" spans="1:48" ht="12" customHeight="1" x14ac:dyDescent="0.3">
      <c r="A1090" s="97"/>
      <c r="B1090" s="97"/>
      <c r="C1090" s="97"/>
      <c r="D1090" s="97"/>
      <c r="E1090" s="97"/>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row>
    <row r="1091" spans="1:48" ht="12" customHeight="1" x14ac:dyDescent="0.3">
      <c r="A1091" s="97"/>
      <c r="B1091" s="97"/>
      <c r="C1091" s="97"/>
      <c r="D1091" s="97"/>
      <c r="E1091" s="97"/>
      <c r="F1091" s="97"/>
      <c r="G1091" s="97"/>
      <c r="H1091" s="97"/>
      <c r="I1091" s="97"/>
      <c r="J1091" s="97"/>
      <c r="K1091" s="97"/>
      <c r="L1091" s="97"/>
      <c r="M1091" s="97"/>
      <c r="N1091" s="97"/>
      <c r="O1091" s="97"/>
      <c r="P1091" s="97"/>
      <c r="Q1091" s="97"/>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97"/>
      <c r="AP1091" s="97"/>
      <c r="AQ1091" s="97"/>
      <c r="AR1091" s="97"/>
      <c r="AS1091" s="97"/>
      <c r="AT1091" s="97"/>
      <c r="AU1091" s="97"/>
      <c r="AV1091" s="97"/>
    </row>
    <row r="1092" spans="1:48" ht="12" customHeight="1" x14ac:dyDescent="0.3">
      <c r="A1092" s="97"/>
      <c r="B1092" s="97"/>
      <c r="C1092" s="97"/>
      <c r="D1092" s="97"/>
      <c r="E1092" s="97"/>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row>
    <row r="1093" spans="1:48" ht="12" customHeight="1" x14ac:dyDescent="0.3">
      <c r="A1093" s="97"/>
      <c r="B1093" s="97"/>
      <c r="C1093" s="97"/>
      <c r="D1093" s="97"/>
      <c r="E1093" s="97"/>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row>
    <row r="1094" spans="1:48" ht="12" customHeight="1" x14ac:dyDescent="0.3">
      <c r="A1094" s="97"/>
      <c r="B1094" s="97"/>
      <c r="C1094" s="97"/>
      <c r="D1094" s="97"/>
      <c r="E1094" s="97"/>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97"/>
      <c r="AP1094" s="97"/>
      <c r="AQ1094" s="97"/>
      <c r="AR1094" s="97"/>
      <c r="AS1094" s="97"/>
      <c r="AT1094" s="97"/>
      <c r="AU1094" s="97"/>
      <c r="AV1094" s="97"/>
    </row>
    <row r="1095" spans="1:48" ht="12" customHeight="1" x14ac:dyDescent="0.3">
      <c r="A1095" s="97"/>
      <c r="B1095" s="97"/>
      <c r="C1095" s="97"/>
      <c r="D1095" s="97"/>
      <c r="E1095" s="97"/>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97"/>
      <c r="AP1095" s="97"/>
      <c r="AQ1095" s="97"/>
      <c r="AR1095" s="97"/>
      <c r="AS1095" s="97"/>
      <c r="AT1095" s="97"/>
      <c r="AU1095" s="97"/>
      <c r="AV1095" s="97"/>
    </row>
    <row r="1096" spans="1:48" ht="12" customHeight="1" x14ac:dyDescent="0.3">
      <c r="A1096" s="97"/>
      <c r="B1096" s="97"/>
      <c r="C1096" s="97"/>
      <c r="D1096" s="97"/>
      <c r="E1096" s="97"/>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97"/>
      <c r="AP1096" s="97"/>
      <c r="AQ1096" s="97"/>
      <c r="AR1096" s="97"/>
      <c r="AS1096" s="97"/>
      <c r="AT1096" s="97"/>
      <c r="AU1096" s="97"/>
      <c r="AV1096" s="97"/>
    </row>
    <row r="1097" spans="1:48" ht="12" customHeight="1" x14ac:dyDescent="0.3">
      <c r="A1097" s="97"/>
      <c r="B1097" s="97"/>
      <c r="C1097" s="97"/>
      <c r="D1097" s="97"/>
      <c r="E1097" s="97"/>
      <c r="F1097" s="97"/>
      <c r="G1097" s="97"/>
      <c r="H1097" s="97"/>
      <c r="I1097" s="97"/>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row>
    <row r="1098" spans="1:48" ht="12" customHeight="1" x14ac:dyDescent="0.3">
      <c r="A1098" s="97"/>
      <c r="B1098" s="97"/>
      <c r="C1098" s="97"/>
      <c r="D1098" s="97"/>
      <c r="E1098" s="97"/>
      <c r="F1098" s="97"/>
      <c r="G1098" s="97"/>
      <c r="H1098" s="97"/>
      <c r="I1098" s="97"/>
      <c r="J1098" s="97"/>
      <c r="K1098" s="97"/>
      <c r="L1098" s="97"/>
      <c r="M1098" s="97"/>
      <c r="N1098" s="97"/>
      <c r="O1098" s="97"/>
      <c r="P1098" s="97"/>
      <c r="Q1098" s="97"/>
      <c r="R1098" s="97"/>
      <c r="S1098" s="97"/>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97"/>
      <c r="AP1098" s="97"/>
      <c r="AQ1098" s="97"/>
      <c r="AR1098" s="97"/>
      <c r="AS1098" s="97"/>
      <c r="AT1098" s="97"/>
      <c r="AU1098" s="97"/>
      <c r="AV1098" s="97"/>
    </row>
    <row r="1099" spans="1:48" ht="12" customHeight="1" x14ac:dyDescent="0.3">
      <c r="A1099" s="97"/>
      <c r="B1099" s="97"/>
      <c r="C1099" s="97"/>
      <c r="D1099" s="97"/>
      <c r="E1099" s="97"/>
      <c r="F1099" s="97"/>
      <c r="G1099" s="97"/>
      <c r="H1099" s="97"/>
      <c r="I1099" s="97"/>
      <c r="J1099" s="97"/>
      <c r="K1099" s="97"/>
      <c r="L1099" s="97"/>
      <c r="M1099" s="97"/>
      <c r="N1099" s="97"/>
      <c r="O1099" s="97"/>
      <c r="P1099" s="97"/>
      <c r="Q1099" s="97"/>
      <c r="R1099" s="97"/>
      <c r="S1099" s="97"/>
      <c r="T1099" s="97"/>
      <c r="U1099" s="97"/>
      <c r="V1099" s="97"/>
      <c r="W1099" s="97"/>
      <c r="X1099" s="97"/>
      <c r="Y1099" s="97"/>
      <c r="Z1099" s="97"/>
      <c r="AA1099" s="97"/>
      <c r="AB1099" s="97"/>
      <c r="AC1099" s="97"/>
      <c r="AD1099" s="97"/>
      <c r="AE1099" s="97"/>
      <c r="AF1099" s="97"/>
      <c r="AG1099" s="97"/>
      <c r="AH1099" s="97"/>
      <c r="AI1099" s="97"/>
      <c r="AJ1099" s="97"/>
      <c r="AK1099" s="97"/>
      <c r="AL1099" s="97"/>
      <c r="AM1099" s="97"/>
      <c r="AN1099" s="97"/>
      <c r="AO1099" s="97"/>
      <c r="AP1099" s="97"/>
      <c r="AQ1099" s="97"/>
      <c r="AR1099" s="97"/>
      <c r="AS1099" s="97"/>
      <c r="AT1099" s="97"/>
      <c r="AU1099" s="97"/>
      <c r="AV1099" s="97"/>
    </row>
    <row r="1100" spans="1:48" ht="12" customHeight="1" x14ac:dyDescent="0.3">
      <c r="A1100" s="97"/>
      <c r="B1100" s="97"/>
      <c r="C1100" s="97"/>
      <c r="D1100" s="97"/>
      <c r="E1100" s="97"/>
      <c r="F1100" s="97"/>
      <c r="G1100" s="97"/>
      <c r="H1100" s="97"/>
      <c r="I1100" s="97"/>
      <c r="J1100" s="97"/>
      <c r="K1100" s="97"/>
      <c r="L1100" s="97"/>
      <c r="M1100" s="97"/>
      <c r="N1100" s="97"/>
      <c r="O1100" s="97"/>
      <c r="P1100" s="97"/>
      <c r="Q1100" s="97"/>
      <c r="R1100" s="97"/>
      <c r="S1100" s="97"/>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97"/>
      <c r="AP1100" s="97"/>
      <c r="AQ1100" s="97"/>
      <c r="AR1100" s="97"/>
      <c r="AS1100" s="97"/>
      <c r="AT1100" s="97"/>
      <c r="AU1100" s="97"/>
      <c r="AV1100" s="97"/>
    </row>
    <row r="1101" spans="1:48" ht="12" customHeight="1" x14ac:dyDescent="0.3">
      <c r="A1101" s="97"/>
      <c r="B1101" s="97"/>
      <c r="C1101" s="97"/>
      <c r="D1101" s="97"/>
      <c r="E1101" s="97"/>
      <c r="F1101" s="97"/>
      <c r="G1101" s="97"/>
      <c r="H1101" s="97"/>
      <c r="I1101" s="97"/>
      <c r="J1101" s="97"/>
      <c r="K1101" s="97"/>
      <c r="L1101" s="97"/>
      <c r="M1101" s="97"/>
      <c r="N1101" s="97"/>
      <c r="O1101" s="97"/>
      <c r="P1101" s="97"/>
      <c r="Q1101" s="97"/>
      <c r="R1101" s="97"/>
      <c r="S1101" s="97"/>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97"/>
      <c r="AP1101" s="97"/>
      <c r="AQ1101" s="97"/>
      <c r="AR1101" s="97"/>
      <c r="AS1101" s="97"/>
      <c r="AT1101" s="97"/>
      <c r="AU1101" s="97"/>
      <c r="AV1101" s="97"/>
    </row>
    <row r="1102" spans="1:48" ht="12" customHeight="1" x14ac:dyDescent="0.3">
      <c r="A1102" s="97"/>
      <c r="B1102" s="97"/>
      <c r="C1102" s="97"/>
      <c r="D1102" s="97"/>
      <c r="E1102" s="97"/>
      <c r="F1102" s="97"/>
      <c r="G1102" s="97"/>
      <c r="H1102" s="97"/>
      <c r="I1102" s="97"/>
      <c r="J1102" s="97"/>
      <c r="K1102" s="97"/>
      <c r="L1102" s="97"/>
      <c r="M1102" s="97"/>
      <c r="N1102" s="97"/>
      <c r="O1102" s="97"/>
      <c r="P1102" s="97"/>
      <c r="Q1102" s="97"/>
      <c r="R1102" s="97"/>
      <c r="S1102" s="97"/>
      <c r="T1102" s="97"/>
      <c r="U1102" s="97"/>
      <c r="V1102" s="97"/>
      <c r="W1102" s="97"/>
      <c r="X1102" s="97"/>
      <c r="Y1102" s="97"/>
      <c r="Z1102" s="97"/>
      <c r="AA1102" s="97"/>
      <c r="AB1102" s="97"/>
      <c r="AC1102" s="97"/>
      <c r="AD1102" s="97"/>
      <c r="AE1102" s="97"/>
      <c r="AF1102" s="97"/>
      <c r="AG1102" s="97"/>
      <c r="AH1102" s="97"/>
      <c r="AI1102" s="97"/>
      <c r="AJ1102" s="97"/>
      <c r="AK1102" s="97"/>
      <c r="AL1102" s="97"/>
      <c r="AM1102" s="97"/>
      <c r="AN1102" s="97"/>
      <c r="AO1102" s="97"/>
      <c r="AP1102" s="97"/>
      <c r="AQ1102" s="97"/>
      <c r="AR1102" s="97"/>
      <c r="AS1102" s="97"/>
      <c r="AT1102" s="97"/>
      <c r="AU1102" s="97"/>
      <c r="AV1102" s="97"/>
    </row>
    <row r="1103" spans="1:48" ht="12" customHeight="1" x14ac:dyDescent="0.3">
      <c r="A1103" s="97"/>
      <c r="B1103" s="97"/>
      <c r="C1103" s="97"/>
      <c r="D1103" s="97"/>
      <c r="E1103" s="97"/>
      <c r="F1103" s="97"/>
      <c r="G1103" s="97"/>
      <c r="H1103" s="97"/>
      <c r="I1103" s="97"/>
      <c r="J1103" s="97"/>
      <c r="K1103" s="97"/>
      <c r="L1103" s="97"/>
      <c r="M1103" s="97"/>
      <c r="N1103" s="97"/>
      <c r="O1103" s="97"/>
      <c r="P1103" s="97"/>
      <c r="Q1103" s="97"/>
      <c r="R1103" s="97"/>
      <c r="S1103" s="97"/>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97"/>
      <c r="AP1103" s="97"/>
      <c r="AQ1103" s="97"/>
      <c r="AR1103" s="97"/>
      <c r="AS1103" s="97"/>
      <c r="AT1103" s="97"/>
      <c r="AU1103" s="97"/>
      <c r="AV1103" s="97"/>
    </row>
    <row r="1104" spans="1:48" ht="12" customHeight="1" x14ac:dyDescent="0.3">
      <c r="A1104" s="97"/>
      <c r="B1104" s="97"/>
      <c r="C1104" s="97"/>
      <c r="D1104" s="97"/>
      <c r="E1104" s="97"/>
      <c r="F1104" s="97"/>
      <c r="G1104" s="97"/>
      <c r="H1104" s="97"/>
      <c r="I1104" s="97"/>
      <c r="J1104" s="97"/>
      <c r="K1104" s="97"/>
      <c r="L1104" s="97"/>
      <c r="M1104" s="97"/>
      <c r="N1104" s="97"/>
      <c r="O1104" s="97"/>
      <c r="P1104" s="97"/>
      <c r="Q1104" s="97"/>
      <c r="R1104" s="97"/>
      <c r="S1104" s="97"/>
      <c r="T1104" s="97"/>
      <c r="U1104" s="97"/>
      <c r="V1104" s="97"/>
      <c r="W1104" s="97"/>
      <c r="X1104" s="97"/>
      <c r="Y1104" s="97"/>
      <c r="Z1104" s="97"/>
      <c r="AA1104" s="97"/>
      <c r="AB1104" s="97"/>
      <c r="AC1104" s="97"/>
      <c r="AD1104" s="97"/>
      <c r="AE1104" s="97"/>
      <c r="AF1104" s="97"/>
      <c r="AG1104" s="97"/>
      <c r="AH1104" s="97"/>
      <c r="AI1104" s="97"/>
      <c r="AJ1104" s="97"/>
      <c r="AK1104" s="97"/>
      <c r="AL1104" s="97"/>
      <c r="AM1104" s="97"/>
      <c r="AN1104" s="97"/>
      <c r="AO1104" s="97"/>
      <c r="AP1104" s="97"/>
      <c r="AQ1104" s="97"/>
      <c r="AR1104" s="97"/>
      <c r="AS1104" s="97"/>
      <c r="AT1104" s="97"/>
      <c r="AU1104" s="97"/>
      <c r="AV1104" s="97"/>
    </row>
    <row r="1105" spans="1:48" ht="12" customHeight="1" x14ac:dyDescent="0.3">
      <c r="A1105" s="97"/>
      <c r="B1105" s="97"/>
      <c r="C1105" s="97"/>
      <c r="D1105" s="97"/>
      <c r="E1105" s="97"/>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97"/>
      <c r="AP1105" s="97"/>
      <c r="AQ1105" s="97"/>
      <c r="AR1105" s="97"/>
      <c r="AS1105" s="97"/>
      <c r="AT1105" s="97"/>
      <c r="AU1105" s="97"/>
      <c r="AV1105" s="97"/>
    </row>
    <row r="1106" spans="1:48" ht="12" customHeight="1" x14ac:dyDescent="0.3">
      <c r="A1106" s="97"/>
      <c r="B1106" s="97"/>
      <c r="C1106" s="97"/>
      <c r="D1106" s="97"/>
      <c r="E1106" s="97"/>
      <c r="F1106" s="97"/>
      <c r="G1106" s="97"/>
      <c r="H1106" s="97"/>
      <c r="I1106" s="97"/>
      <c r="J1106" s="97"/>
      <c r="K1106" s="97"/>
      <c r="L1106" s="97"/>
      <c r="M1106" s="97"/>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97"/>
      <c r="AP1106" s="97"/>
      <c r="AQ1106" s="97"/>
      <c r="AR1106" s="97"/>
      <c r="AS1106" s="97"/>
      <c r="AT1106" s="97"/>
      <c r="AU1106" s="97"/>
      <c r="AV1106" s="97"/>
    </row>
    <row r="1107" spans="1:48" ht="12" customHeight="1" x14ac:dyDescent="0.3">
      <c r="A1107" s="97"/>
      <c r="B1107" s="97"/>
      <c r="C1107" s="97"/>
      <c r="D1107" s="97"/>
      <c r="E1107" s="97"/>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7"/>
    </row>
    <row r="1108" spans="1:48" ht="12" customHeight="1" x14ac:dyDescent="0.3">
      <c r="A1108" s="97"/>
      <c r="B1108" s="97"/>
      <c r="C1108" s="97"/>
      <c r="D1108" s="97"/>
      <c r="E1108" s="97"/>
      <c r="F1108" s="97"/>
      <c r="G1108" s="97"/>
      <c r="H1108" s="97"/>
      <c r="I1108" s="97"/>
      <c r="J1108" s="97"/>
      <c r="K1108" s="97"/>
      <c r="L1108" s="97"/>
      <c r="M1108" s="97"/>
      <c r="N1108" s="97"/>
      <c r="O1108" s="97"/>
      <c r="P1108" s="97"/>
      <c r="Q1108" s="97"/>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7"/>
    </row>
    <row r="1109" spans="1:48" ht="12" customHeight="1" x14ac:dyDescent="0.3">
      <c r="A1109" s="97"/>
      <c r="B1109" s="97"/>
      <c r="C1109" s="97"/>
      <c r="D1109" s="97"/>
      <c r="E1109" s="97"/>
      <c r="F1109" s="97"/>
      <c r="G1109" s="97"/>
      <c r="H1109" s="97"/>
      <c r="I1109" s="97"/>
      <c r="J1109" s="97"/>
      <c r="K1109" s="97"/>
      <c r="L1109" s="97"/>
      <c r="M1109" s="97"/>
      <c r="N1109" s="97"/>
      <c r="O1109" s="97"/>
      <c r="P1109" s="97"/>
      <c r="Q1109" s="97"/>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97"/>
      <c r="AP1109" s="97"/>
      <c r="AQ1109" s="97"/>
      <c r="AR1109" s="97"/>
      <c r="AS1109" s="97"/>
      <c r="AT1109" s="97"/>
      <c r="AU1109" s="97"/>
      <c r="AV1109" s="97"/>
    </row>
    <row r="1110" spans="1:48" ht="12" customHeight="1" x14ac:dyDescent="0.3">
      <c r="A1110" s="97"/>
      <c r="B1110" s="97"/>
      <c r="C1110" s="97"/>
      <c r="D1110" s="97"/>
      <c r="E1110" s="97"/>
      <c r="F1110" s="97"/>
      <c r="G1110" s="97"/>
      <c r="H1110" s="97"/>
      <c r="I1110" s="97"/>
      <c r="J1110" s="97"/>
      <c r="K1110" s="97"/>
      <c r="L1110" s="97"/>
      <c r="M1110" s="97"/>
      <c r="N1110" s="97"/>
      <c r="O1110" s="97"/>
      <c r="P1110" s="97"/>
      <c r="Q1110" s="97"/>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7"/>
    </row>
    <row r="1111" spans="1:48" ht="12" customHeight="1" x14ac:dyDescent="0.3">
      <c r="A1111" s="97"/>
      <c r="B1111" s="97"/>
      <c r="C1111" s="97"/>
      <c r="D1111" s="97"/>
      <c r="E1111" s="97"/>
      <c r="F1111" s="97"/>
      <c r="G1111" s="97"/>
      <c r="H1111" s="97"/>
      <c r="I1111" s="97"/>
      <c r="J1111" s="97"/>
      <c r="K1111" s="97"/>
      <c r="L1111" s="97"/>
      <c r="M1111" s="97"/>
      <c r="N1111" s="97"/>
      <c r="O1111" s="97"/>
      <c r="P1111" s="97"/>
      <c r="Q1111" s="97"/>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97"/>
      <c r="AP1111" s="97"/>
      <c r="AQ1111" s="97"/>
      <c r="AR1111" s="97"/>
      <c r="AS1111" s="97"/>
      <c r="AT1111" s="97"/>
      <c r="AU1111" s="97"/>
      <c r="AV1111" s="97"/>
    </row>
    <row r="1112" spans="1:48" ht="12" customHeight="1" x14ac:dyDescent="0.3">
      <c r="A1112" s="97"/>
      <c r="B1112" s="97"/>
      <c r="C1112" s="97"/>
      <c r="D1112" s="97"/>
      <c r="E1112" s="97"/>
      <c r="F1112" s="97"/>
      <c r="G1112" s="97"/>
      <c r="H1112" s="97"/>
      <c r="I1112" s="97"/>
      <c r="J1112" s="97"/>
      <c r="K1112" s="97"/>
      <c r="L1112" s="97"/>
      <c r="M1112" s="97"/>
      <c r="N1112" s="97"/>
      <c r="O1112" s="97"/>
      <c r="P1112" s="97"/>
      <c r="Q1112" s="97"/>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97"/>
      <c r="AP1112" s="97"/>
      <c r="AQ1112" s="97"/>
      <c r="AR1112" s="97"/>
      <c r="AS1112" s="97"/>
      <c r="AT1112" s="97"/>
      <c r="AU1112" s="97"/>
      <c r="AV1112" s="97"/>
    </row>
    <row r="1113" spans="1:48" ht="12" customHeight="1" x14ac:dyDescent="0.3">
      <c r="A1113" s="97"/>
      <c r="B1113" s="97"/>
      <c r="C1113" s="97"/>
      <c r="D1113" s="97"/>
      <c r="E1113" s="97"/>
      <c r="F1113" s="97"/>
      <c r="G1113" s="97"/>
      <c r="H1113" s="97"/>
      <c r="I1113" s="97"/>
      <c r="J1113" s="97"/>
      <c r="K1113" s="97"/>
      <c r="L1113" s="97"/>
      <c r="M1113" s="97"/>
      <c r="N1113" s="97"/>
      <c r="O1113" s="97"/>
      <c r="P1113" s="97"/>
      <c r="Q1113" s="97"/>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row>
    <row r="1114" spans="1:48" ht="12" customHeight="1" x14ac:dyDescent="0.3">
      <c r="A1114" s="97"/>
      <c r="B1114" s="97"/>
      <c r="C1114" s="97"/>
      <c r="D1114" s="97"/>
      <c r="E1114" s="97"/>
      <c r="F1114" s="97"/>
      <c r="G1114" s="97"/>
      <c r="H1114" s="97"/>
      <c r="I1114" s="97"/>
      <c r="J1114" s="97"/>
      <c r="K1114" s="97"/>
      <c r="L1114" s="97"/>
      <c r="M1114" s="97"/>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97"/>
      <c r="AP1114" s="97"/>
      <c r="AQ1114" s="97"/>
      <c r="AR1114" s="97"/>
      <c r="AS1114" s="97"/>
      <c r="AT1114" s="97"/>
      <c r="AU1114" s="97"/>
      <c r="AV1114" s="97"/>
    </row>
    <row r="1115" spans="1:48" ht="12" customHeight="1" x14ac:dyDescent="0.3">
      <c r="A1115" s="97"/>
      <c r="B1115" s="97"/>
      <c r="C1115" s="97"/>
      <c r="D1115" s="97"/>
      <c r="E1115" s="97"/>
      <c r="F1115" s="97"/>
      <c r="G1115" s="97"/>
      <c r="H1115" s="97"/>
      <c r="I1115" s="97"/>
      <c r="J1115" s="97"/>
      <c r="K1115" s="97"/>
      <c r="L1115" s="97"/>
      <c r="M1115" s="97"/>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97"/>
      <c r="AP1115" s="97"/>
      <c r="AQ1115" s="97"/>
      <c r="AR1115" s="97"/>
      <c r="AS1115" s="97"/>
      <c r="AT1115" s="97"/>
      <c r="AU1115" s="97"/>
      <c r="AV1115" s="97"/>
    </row>
    <row r="1116" spans="1:48" ht="12" customHeight="1" x14ac:dyDescent="0.3">
      <c r="A1116" s="97"/>
      <c r="B1116" s="97"/>
      <c r="C1116" s="97"/>
      <c r="D1116" s="97"/>
      <c r="E1116" s="97"/>
      <c r="F1116" s="97"/>
      <c r="G1116" s="97"/>
      <c r="H1116" s="97"/>
      <c r="I1116" s="97"/>
      <c r="J1116" s="97"/>
      <c r="K1116" s="97"/>
      <c r="L1116" s="97"/>
      <c r="M1116" s="97"/>
      <c r="N1116" s="97"/>
      <c r="O1116" s="97"/>
      <c r="P1116" s="97"/>
      <c r="Q1116" s="97"/>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97"/>
      <c r="AP1116" s="97"/>
      <c r="AQ1116" s="97"/>
      <c r="AR1116" s="97"/>
      <c r="AS1116" s="97"/>
      <c r="AT1116" s="97"/>
      <c r="AU1116" s="97"/>
      <c r="AV1116" s="97"/>
    </row>
    <row r="1117" spans="1:48" ht="12" customHeight="1" x14ac:dyDescent="0.3">
      <c r="A1117" s="97"/>
      <c r="B1117" s="97"/>
      <c r="C1117" s="97"/>
      <c r="D1117" s="97"/>
      <c r="E1117" s="97"/>
      <c r="F1117" s="97"/>
      <c r="G1117" s="97"/>
      <c r="H1117" s="97"/>
      <c r="I1117" s="97"/>
      <c r="J1117" s="97"/>
      <c r="K1117" s="97"/>
      <c r="L1117" s="97"/>
      <c r="M1117" s="97"/>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97"/>
      <c r="AM1117" s="97"/>
      <c r="AN1117" s="97"/>
      <c r="AO1117" s="97"/>
      <c r="AP1117" s="97"/>
      <c r="AQ1117" s="97"/>
      <c r="AR1117" s="97"/>
      <c r="AS1117" s="97"/>
      <c r="AT1117" s="97"/>
      <c r="AU1117" s="97"/>
      <c r="AV1117" s="97"/>
    </row>
    <row r="1118" spans="1:48" ht="12" customHeight="1" x14ac:dyDescent="0.3">
      <c r="A1118" s="97"/>
      <c r="B1118" s="97"/>
      <c r="C1118" s="97"/>
      <c r="D1118" s="97"/>
      <c r="E1118" s="97"/>
      <c r="F1118" s="97"/>
      <c r="G1118" s="97"/>
      <c r="H1118" s="97"/>
      <c r="I1118" s="97"/>
      <c r="J1118" s="97"/>
      <c r="K1118" s="97"/>
      <c r="L1118" s="97"/>
      <c r="M1118" s="97"/>
      <c r="N1118" s="97"/>
      <c r="O1118" s="97"/>
      <c r="P1118" s="97"/>
      <c r="Q1118" s="97"/>
      <c r="R1118" s="97"/>
      <c r="S1118" s="97"/>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7"/>
    </row>
    <row r="1119" spans="1:48" ht="12" customHeight="1" x14ac:dyDescent="0.3">
      <c r="A1119" s="97"/>
      <c r="B1119" s="97"/>
      <c r="C1119" s="97"/>
      <c r="D1119" s="97"/>
      <c r="E1119" s="97"/>
      <c r="F1119" s="97"/>
      <c r="G1119" s="97"/>
      <c r="H1119" s="97"/>
      <c r="I1119" s="97"/>
      <c r="J1119" s="97"/>
      <c r="K1119" s="97"/>
      <c r="L1119" s="97"/>
      <c r="M1119" s="97"/>
      <c r="N1119" s="97"/>
      <c r="O1119" s="97"/>
      <c r="P1119" s="97"/>
      <c r="Q1119" s="97"/>
      <c r="R1119" s="97"/>
      <c r="S1119" s="97"/>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7"/>
    </row>
    <row r="1120" spans="1:48" ht="12" customHeight="1" x14ac:dyDescent="0.3">
      <c r="A1120" s="97"/>
      <c r="B1120" s="97"/>
      <c r="C1120" s="97"/>
      <c r="D1120" s="97"/>
      <c r="E1120" s="97"/>
      <c r="F1120" s="97"/>
      <c r="G1120" s="97"/>
      <c r="H1120" s="97"/>
      <c r="I1120" s="97"/>
      <c r="J1120" s="97"/>
      <c r="K1120" s="97"/>
      <c r="L1120" s="97"/>
      <c r="M1120" s="97"/>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97"/>
      <c r="AP1120" s="97"/>
      <c r="AQ1120" s="97"/>
      <c r="AR1120" s="97"/>
      <c r="AS1120" s="97"/>
      <c r="AT1120" s="97"/>
      <c r="AU1120" s="97"/>
      <c r="AV1120" s="97"/>
    </row>
    <row r="1121" spans="1:48" ht="12" customHeight="1" x14ac:dyDescent="0.3">
      <c r="A1121" s="97"/>
      <c r="B1121" s="97"/>
      <c r="C1121" s="97"/>
      <c r="D1121" s="97"/>
      <c r="E1121" s="97"/>
      <c r="F1121" s="97"/>
      <c r="G1121" s="97"/>
      <c r="H1121" s="97"/>
      <c r="I1121" s="97"/>
      <c r="J1121" s="97"/>
      <c r="K1121" s="97"/>
      <c r="L1121" s="97"/>
      <c r="M1121" s="97"/>
      <c r="N1121" s="97"/>
      <c r="O1121" s="97"/>
      <c r="P1121" s="97"/>
      <c r="Q1121" s="97"/>
      <c r="R1121" s="97"/>
      <c r="S1121" s="97"/>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7"/>
    </row>
    <row r="1122" spans="1:48" ht="12" customHeight="1" x14ac:dyDescent="0.3">
      <c r="A1122" s="97"/>
      <c r="B1122" s="97"/>
      <c r="C1122" s="97"/>
      <c r="D1122" s="97"/>
      <c r="E1122" s="97"/>
      <c r="F1122" s="97"/>
      <c r="G1122" s="97"/>
      <c r="H1122" s="97"/>
      <c r="I1122" s="97"/>
      <c r="J1122" s="97"/>
      <c r="K1122" s="97"/>
      <c r="L1122" s="97"/>
      <c r="M1122" s="97"/>
      <c r="N1122" s="97"/>
      <c r="O1122" s="97"/>
      <c r="P1122" s="97"/>
      <c r="Q1122" s="97"/>
      <c r="R1122" s="97"/>
      <c r="S1122" s="97"/>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7"/>
      <c r="AT1122" s="97"/>
      <c r="AU1122" s="97"/>
      <c r="AV1122" s="97"/>
    </row>
    <row r="1123" spans="1:48" ht="12" customHeight="1" x14ac:dyDescent="0.3">
      <c r="A1123" s="97"/>
      <c r="B1123" s="97"/>
      <c r="C1123" s="97"/>
      <c r="D1123" s="97"/>
      <c r="E1123" s="97"/>
      <c r="F1123" s="97"/>
      <c r="G1123" s="97"/>
      <c r="H1123" s="97"/>
      <c r="I1123" s="97"/>
      <c r="J1123" s="97"/>
      <c r="K1123" s="97"/>
      <c r="L1123" s="97"/>
      <c r="M1123" s="97"/>
      <c r="N1123" s="97"/>
      <c r="O1123" s="97"/>
      <c r="P1123" s="97"/>
      <c r="Q1123" s="97"/>
      <c r="R1123" s="97"/>
      <c r="S1123" s="97"/>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7"/>
    </row>
    <row r="1124" spans="1:48" ht="12" customHeight="1" x14ac:dyDescent="0.3">
      <c r="A1124" s="97"/>
      <c r="B1124" s="97"/>
      <c r="C1124" s="97"/>
      <c r="D1124" s="97"/>
      <c r="E1124" s="97"/>
      <c r="F1124" s="97"/>
      <c r="G1124" s="97"/>
      <c r="H1124" s="97"/>
      <c r="I1124" s="97"/>
      <c r="J1124" s="97"/>
      <c r="K1124" s="97"/>
      <c r="L1124" s="97"/>
      <c r="M1124" s="97"/>
      <c r="N1124" s="97"/>
      <c r="O1124" s="97"/>
      <c r="P1124" s="97"/>
      <c r="Q1124" s="97"/>
      <c r="R1124" s="97"/>
      <c r="S1124" s="97"/>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7"/>
    </row>
    <row r="1125" spans="1:48" ht="12" customHeight="1" x14ac:dyDescent="0.3">
      <c r="A1125" s="97"/>
      <c r="B1125" s="97"/>
      <c r="C1125" s="97"/>
      <c r="D1125" s="97"/>
      <c r="E1125" s="97"/>
      <c r="F1125" s="97"/>
      <c r="G1125" s="97"/>
      <c r="H1125" s="97"/>
      <c r="I1125" s="97"/>
      <c r="J1125" s="97"/>
      <c r="K1125" s="97"/>
      <c r="L1125" s="97"/>
      <c r="M1125" s="97"/>
      <c r="N1125" s="97"/>
      <c r="O1125" s="97"/>
      <c r="P1125" s="97"/>
      <c r="Q1125" s="97"/>
      <c r="R1125" s="97"/>
      <c r="S1125" s="97"/>
      <c r="T1125" s="97"/>
      <c r="U1125" s="97"/>
      <c r="V1125" s="97"/>
      <c r="W1125" s="97"/>
      <c r="X1125" s="97"/>
      <c r="Y1125" s="97"/>
      <c r="Z1125" s="97"/>
      <c r="AA1125" s="97"/>
      <c r="AB1125" s="97"/>
      <c r="AC1125" s="97"/>
      <c r="AD1125" s="97"/>
      <c r="AE1125" s="97"/>
      <c r="AF1125" s="97"/>
      <c r="AG1125" s="97"/>
      <c r="AH1125" s="97"/>
      <c r="AI1125" s="97"/>
      <c r="AJ1125" s="97"/>
      <c r="AK1125" s="97"/>
      <c r="AL1125" s="97"/>
      <c r="AM1125" s="97"/>
      <c r="AN1125" s="97"/>
      <c r="AO1125" s="97"/>
      <c r="AP1125" s="97"/>
      <c r="AQ1125" s="97"/>
      <c r="AR1125" s="97"/>
      <c r="AS1125" s="97"/>
      <c r="AT1125" s="97"/>
      <c r="AU1125" s="97"/>
      <c r="AV1125" s="97"/>
    </row>
    <row r="1126" spans="1:48" ht="12" customHeight="1" x14ac:dyDescent="0.3">
      <c r="A1126" s="97"/>
      <c r="B1126" s="97"/>
      <c r="C1126" s="97"/>
      <c r="D1126" s="97"/>
      <c r="E1126" s="97"/>
      <c r="F1126" s="97"/>
      <c r="G1126" s="97"/>
      <c r="H1126" s="97"/>
      <c r="I1126" s="97"/>
      <c r="J1126" s="97"/>
      <c r="K1126" s="97"/>
      <c r="L1126" s="97"/>
      <c r="M1126" s="97"/>
      <c r="N1126" s="97"/>
      <c r="O1126" s="97"/>
      <c r="P1126" s="97"/>
      <c r="Q1126" s="97"/>
      <c r="R1126" s="97"/>
      <c r="S1126" s="97"/>
      <c r="T1126" s="97"/>
      <c r="U1126" s="97"/>
      <c r="V1126" s="97"/>
      <c r="W1126" s="97"/>
      <c r="X1126" s="97"/>
      <c r="Y1126" s="97"/>
      <c r="Z1126" s="97"/>
      <c r="AA1126" s="97"/>
      <c r="AB1126" s="97"/>
      <c r="AC1126" s="97"/>
      <c r="AD1126" s="97"/>
      <c r="AE1126" s="97"/>
      <c r="AF1126" s="97"/>
      <c r="AG1126" s="97"/>
      <c r="AH1126" s="97"/>
      <c r="AI1126" s="97"/>
      <c r="AJ1126" s="97"/>
      <c r="AK1126" s="97"/>
      <c r="AL1126" s="97"/>
      <c r="AM1126" s="97"/>
      <c r="AN1126" s="97"/>
      <c r="AO1126" s="97"/>
      <c r="AP1126" s="97"/>
      <c r="AQ1126" s="97"/>
      <c r="AR1126" s="97"/>
      <c r="AS1126" s="97"/>
      <c r="AT1126" s="97"/>
      <c r="AU1126" s="97"/>
      <c r="AV1126" s="97"/>
    </row>
    <row r="1127" spans="1:48" ht="12" customHeight="1" x14ac:dyDescent="0.3">
      <c r="A1127" s="97"/>
      <c r="B1127" s="97"/>
      <c r="C1127" s="97"/>
      <c r="D1127" s="97"/>
      <c r="E1127" s="97"/>
      <c r="F1127" s="97"/>
      <c r="G1127" s="97"/>
      <c r="H1127" s="97"/>
      <c r="I1127" s="97"/>
      <c r="J1127" s="97"/>
      <c r="K1127" s="97"/>
      <c r="L1127" s="97"/>
      <c r="M1127" s="97"/>
      <c r="N1127" s="97"/>
      <c r="O1127" s="97"/>
      <c r="P1127" s="97"/>
      <c r="Q1127" s="97"/>
      <c r="R1127" s="97"/>
      <c r="S1127" s="97"/>
      <c r="T1127" s="97"/>
      <c r="U1127" s="97"/>
      <c r="V1127" s="97"/>
      <c r="W1127" s="97"/>
      <c r="X1127" s="97"/>
      <c r="Y1127" s="97"/>
      <c r="Z1127" s="97"/>
      <c r="AA1127" s="97"/>
      <c r="AB1127" s="97"/>
      <c r="AC1127" s="97"/>
      <c r="AD1127" s="97"/>
      <c r="AE1127" s="97"/>
      <c r="AF1127" s="97"/>
      <c r="AG1127" s="97"/>
      <c r="AH1127" s="97"/>
      <c r="AI1127" s="97"/>
      <c r="AJ1127" s="97"/>
      <c r="AK1127" s="97"/>
      <c r="AL1127" s="97"/>
      <c r="AM1127" s="97"/>
      <c r="AN1127" s="97"/>
      <c r="AO1127" s="97"/>
      <c r="AP1127" s="97"/>
      <c r="AQ1127" s="97"/>
      <c r="AR1127" s="97"/>
      <c r="AS1127" s="97"/>
      <c r="AT1127" s="97"/>
      <c r="AU1127" s="97"/>
      <c r="AV1127" s="97"/>
    </row>
    <row r="1128" spans="1:48" ht="12" customHeight="1" x14ac:dyDescent="0.3">
      <c r="A1128" s="97"/>
      <c r="B1128" s="97"/>
      <c r="C1128" s="97"/>
      <c r="D1128" s="97"/>
      <c r="E1128" s="97"/>
      <c r="F1128" s="97"/>
      <c r="G1128" s="97"/>
      <c r="H1128" s="97"/>
      <c r="I1128" s="97"/>
      <c r="J1128" s="97"/>
      <c r="K1128" s="97"/>
      <c r="L1128" s="97"/>
      <c r="M1128" s="97"/>
      <c r="N1128" s="97"/>
      <c r="O1128" s="97"/>
      <c r="P1128" s="97"/>
      <c r="Q1128" s="97"/>
      <c r="R1128" s="97"/>
      <c r="S1128" s="97"/>
      <c r="T1128" s="97"/>
      <c r="U1128" s="97"/>
      <c r="V1128" s="97"/>
      <c r="W1128" s="97"/>
      <c r="X1128" s="97"/>
      <c r="Y1128" s="97"/>
      <c r="Z1128" s="97"/>
      <c r="AA1128" s="97"/>
      <c r="AB1128" s="97"/>
      <c r="AC1128" s="97"/>
      <c r="AD1128" s="97"/>
      <c r="AE1128" s="97"/>
      <c r="AF1128" s="97"/>
      <c r="AG1128" s="97"/>
      <c r="AH1128" s="97"/>
      <c r="AI1128" s="97"/>
      <c r="AJ1128" s="97"/>
      <c r="AK1128" s="97"/>
      <c r="AL1128" s="97"/>
      <c r="AM1128" s="97"/>
      <c r="AN1128" s="97"/>
      <c r="AO1128" s="97"/>
      <c r="AP1128" s="97"/>
      <c r="AQ1128" s="97"/>
      <c r="AR1128" s="97"/>
      <c r="AS1128" s="97"/>
      <c r="AT1128" s="97"/>
      <c r="AU1128" s="97"/>
      <c r="AV1128" s="97"/>
    </row>
    <row r="1129" spans="1:48" ht="12" customHeight="1" x14ac:dyDescent="0.3">
      <c r="A1129" s="97"/>
      <c r="B1129" s="97"/>
      <c r="C1129" s="97"/>
      <c r="D1129" s="97"/>
      <c r="E1129" s="97"/>
      <c r="F1129" s="97"/>
      <c r="G1129" s="97"/>
      <c r="H1129" s="97"/>
      <c r="I1129" s="97"/>
      <c r="J1129" s="97"/>
      <c r="K1129" s="97"/>
      <c r="L1129" s="97"/>
      <c r="M1129" s="97"/>
      <c r="N1129" s="97"/>
      <c r="O1129" s="97"/>
      <c r="P1129" s="97"/>
      <c r="Q1129" s="97"/>
      <c r="R1129" s="97"/>
      <c r="S1129" s="97"/>
      <c r="T1129" s="97"/>
      <c r="U1129" s="97"/>
      <c r="V1129" s="97"/>
      <c r="W1129" s="97"/>
      <c r="X1129" s="97"/>
      <c r="Y1129" s="97"/>
      <c r="Z1129" s="97"/>
      <c r="AA1129" s="97"/>
      <c r="AB1129" s="97"/>
      <c r="AC1129" s="97"/>
      <c r="AD1129" s="97"/>
      <c r="AE1129" s="97"/>
      <c r="AF1129" s="97"/>
      <c r="AG1129" s="97"/>
      <c r="AH1129" s="97"/>
      <c r="AI1129" s="97"/>
      <c r="AJ1129" s="97"/>
      <c r="AK1129" s="97"/>
      <c r="AL1129" s="97"/>
      <c r="AM1129" s="97"/>
      <c r="AN1129" s="97"/>
      <c r="AO1129" s="97"/>
      <c r="AP1129" s="97"/>
      <c r="AQ1129" s="97"/>
      <c r="AR1129" s="97"/>
      <c r="AS1129" s="97"/>
      <c r="AT1129" s="97"/>
      <c r="AU1129" s="97"/>
      <c r="AV1129" s="97"/>
    </row>
    <row r="1130" spans="1:48" ht="12" customHeight="1" x14ac:dyDescent="0.3">
      <c r="A1130" s="97"/>
      <c r="B1130" s="97"/>
      <c r="C1130" s="97"/>
      <c r="D1130" s="97"/>
      <c r="E1130" s="97"/>
      <c r="F1130" s="97"/>
      <c r="G1130" s="97"/>
      <c r="H1130" s="97"/>
      <c r="I1130" s="97"/>
      <c r="J1130" s="97"/>
      <c r="K1130" s="97"/>
      <c r="L1130" s="97"/>
      <c r="M1130" s="97"/>
      <c r="N1130" s="97"/>
      <c r="O1130" s="97"/>
      <c r="P1130" s="97"/>
      <c r="Q1130" s="97"/>
      <c r="R1130" s="97"/>
      <c r="S1130" s="97"/>
      <c r="T1130" s="97"/>
      <c r="U1130" s="97"/>
      <c r="V1130" s="97"/>
      <c r="W1130" s="97"/>
      <c r="X1130" s="97"/>
      <c r="Y1130" s="97"/>
      <c r="Z1130" s="97"/>
      <c r="AA1130" s="97"/>
      <c r="AB1130" s="97"/>
      <c r="AC1130" s="97"/>
      <c r="AD1130" s="97"/>
      <c r="AE1130" s="97"/>
      <c r="AF1130" s="97"/>
      <c r="AG1130" s="97"/>
      <c r="AH1130" s="97"/>
      <c r="AI1130" s="97"/>
      <c r="AJ1130" s="97"/>
      <c r="AK1130" s="97"/>
      <c r="AL1130" s="97"/>
      <c r="AM1130" s="97"/>
      <c r="AN1130" s="97"/>
      <c r="AO1130" s="97"/>
      <c r="AP1130" s="97"/>
      <c r="AQ1130" s="97"/>
      <c r="AR1130" s="97"/>
      <c r="AS1130" s="97"/>
      <c r="AT1130" s="97"/>
      <c r="AU1130" s="97"/>
      <c r="AV1130" s="97"/>
    </row>
    <row r="1131" spans="1:48" ht="12" customHeight="1" x14ac:dyDescent="0.3">
      <c r="A1131" s="97"/>
      <c r="B1131" s="97"/>
      <c r="C1131" s="97"/>
      <c r="D1131" s="97"/>
      <c r="E1131" s="97"/>
      <c r="F1131" s="97"/>
      <c r="G1131" s="97"/>
      <c r="H1131" s="97"/>
      <c r="I1131" s="97"/>
      <c r="J1131" s="97"/>
      <c r="K1131" s="97"/>
      <c r="L1131" s="97"/>
      <c r="M1131" s="97"/>
      <c r="N1131" s="97"/>
      <c r="O1131" s="97"/>
      <c r="P1131" s="97"/>
      <c r="Q1131" s="97"/>
      <c r="R1131" s="97"/>
      <c r="S1131" s="97"/>
      <c r="T1131" s="97"/>
      <c r="U1131" s="97"/>
      <c r="V1131" s="97"/>
      <c r="W1131" s="97"/>
      <c r="X1131" s="97"/>
      <c r="Y1131" s="97"/>
      <c r="Z1131" s="97"/>
      <c r="AA1131" s="97"/>
      <c r="AB1131" s="97"/>
      <c r="AC1131" s="97"/>
      <c r="AD1131" s="97"/>
      <c r="AE1131" s="97"/>
      <c r="AF1131" s="97"/>
      <c r="AG1131" s="97"/>
      <c r="AH1131" s="97"/>
      <c r="AI1131" s="97"/>
      <c r="AJ1131" s="97"/>
      <c r="AK1131" s="97"/>
      <c r="AL1131" s="97"/>
      <c r="AM1131" s="97"/>
      <c r="AN1131" s="97"/>
      <c r="AO1131" s="97"/>
      <c r="AP1131" s="97"/>
      <c r="AQ1131" s="97"/>
      <c r="AR1131" s="97"/>
      <c r="AS1131" s="97"/>
      <c r="AT1131" s="97"/>
      <c r="AU1131" s="97"/>
      <c r="AV1131" s="97"/>
    </row>
    <row r="1132" spans="1:48" ht="12" customHeight="1" x14ac:dyDescent="0.3">
      <c r="A1132" s="97"/>
      <c r="B1132" s="97"/>
      <c r="C1132" s="97"/>
      <c r="D1132" s="97"/>
      <c r="E1132" s="97"/>
      <c r="F1132" s="97"/>
      <c r="G1132" s="97"/>
      <c r="H1132" s="97"/>
      <c r="I1132" s="97"/>
      <c r="J1132" s="97"/>
      <c r="K1132" s="97"/>
      <c r="L1132" s="97"/>
      <c r="M1132" s="97"/>
      <c r="N1132" s="97"/>
      <c r="O1132" s="97"/>
      <c r="P1132" s="97"/>
      <c r="Q1132" s="97"/>
      <c r="R1132" s="97"/>
      <c r="S1132" s="97"/>
      <c r="T1132" s="97"/>
      <c r="U1132" s="97"/>
      <c r="V1132" s="97"/>
      <c r="W1132" s="97"/>
      <c r="X1132" s="97"/>
      <c r="Y1132" s="97"/>
      <c r="Z1132" s="97"/>
      <c r="AA1132" s="97"/>
      <c r="AB1132" s="97"/>
      <c r="AC1132" s="97"/>
      <c r="AD1132" s="97"/>
      <c r="AE1132" s="97"/>
      <c r="AF1132" s="97"/>
      <c r="AG1132" s="97"/>
      <c r="AH1132" s="97"/>
      <c r="AI1132" s="97"/>
      <c r="AJ1132" s="97"/>
      <c r="AK1132" s="97"/>
      <c r="AL1132" s="97"/>
      <c r="AM1132" s="97"/>
      <c r="AN1132" s="97"/>
      <c r="AO1132" s="97"/>
      <c r="AP1132" s="97"/>
      <c r="AQ1132" s="97"/>
      <c r="AR1132" s="97"/>
      <c r="AS1132" s="97"/>
      <c r="AT1132" s="97"/>
      <c r="AU1132" s="97"/>
      <c r="AV1132" s="97"/>
    </row>
    <row r="1133" spans="1:48" ht="12" customHeight="1" x14ac:dyDescent="0.3">
      <c r="A1133" s="97"/>
      <c r="B1133" s="97"/>
      <c r="C1133" s="97"/>
      <c r="D1133" s="97"/>
      <c r="E1133" s="97"/>
      <c r="F1133" s="97"/>
      <c r="G1133" s="97"/>
      <c r="H1133" s="97"/>
      <c r="I1133" s="97"/>
      <c r="J1133" s="97"/>
      <c r="K1133" s="97"/>
      <c r="L1133" s="97"/>
      <c r="M1133" s="97"/>
      <c r="N1133" s="97"/>
      <c r="O1133" s="97"/>
      <c r="P1133" s="97"/>
      <c r="Q1133" s="97"/>
      <c r="R1133" s="97"/>
      <c r="S1133" s="97"/>
      <c r="T1133" s="97"/>
      <c r="U1133" s="97"/>
      <c r="V1133" s="97"/>
      <c r="W1133" s="97"/>
      <c r="X1133" s="97"/>
      <c r="Y1133" s="97"/>
      <c r="Z1133" s="97"/>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row>
    <row r="1134" spans="1:48" ht="12" customHeight="1" x14ac:dyDescent="0.3">
      <c r="A1134" s="97"/>
      <c r="B1134" s="97"/>
      <c r="C1134" s="97"/>
      <c r="D1134" s="97"/>
      <c r="E1134" s="97"/>
      <c r="F1134" s="97"/>
      <c r="G1134" s="97"/>
      <c r="H1134" s="97"/>
      <c r="I1134" s="97"/>
      <c r="J1134" s="97"/>
      <c r="K1134" s="97"/>
      <c r="L1134" s="97"/>
      <c r="M1134" s="97"/>
      <c r="N1134" s="97"/>
      <c r="O1134" s="97"/>
      <c r="P1134" s="97"/>
      <c r="Q1134" s="97"/>
      <c r="R1134" s="97"/>
      <c r="S1134" s="97"/>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7"/>
    </row>
    <row r="1135" spans="1:48" ht="12" customHeight="1" x14ac:dyDescent="0.3">
      <c r="A1135" s="97"/>
      <c r="B1135" s="97"/>
      <c r="C1135" s="97"/>
      <c r="D1135" s="97"/>
      <c r="E1135" s="97"/>
      <c r="F1135" s="97"/>
      <c r="G1135" s="97"/>
      <c r="H1135" s="97"/>
      <c r="I1135" s="97"/>
      <c r="J1135" s="97"/>
      <c r="K1135" s="97"/>
      <c r="L1135" s="97"/>
      <c r="M1135" s="97"/>
      <c r="N1135" s="97"/>
      <c r="O1135" s="97"/>
      <c r="P1135" s="97"/>
      <c r="Q1135" s="97"/>
      <c r="R1135" s="97"/>
      <c r="S1135" s="97"/>
      <c r="T1135" s="97"/>
      <c r="U1135" s="97"/>
      <c r="V1135" s="97"/>
      <c r="W1135" s="97"/>
      <c r="X1135" s="97"/>
      <c r="Y1135" s="97"/>
      <c r="Z1135" s="97"/>
      <c r="AA1135" s="97"/>
      <c r="AB1135" s="97"/>
      <c r="AC1135" s="97"/>
      <c r="AD1135" s="97"/>
      <c r="AE1135" s="97"/>
      <c r="AF1135" s="97"/>
      <c r="AG1135" s="97"/>
      <c r="AH1135" s="97"/>
      <c r="AI1135" s="97"/>
      <c r="AJ1135" s="97"/>
      <c r="AK1135" s="97"/>
      <c r="AL1135" s="97"/>
      <c r="AM1135" s="97"/>
      <c r="AN1135" s="97"/>
      <c r="AO1135" s="97"/>
      <c r="AP1135" s="97"/>
      <c r="AQ1135" s="97"/>
      <c r="AR1135" s="97"/>
      <c r="AS1135" s="97"/>
      <c r="AT1135" s="97"/>
      <c r="AU1135" s="97"/>
      <c r="AV1135" s="97"/>
    </row>
    <row r="1136" spans="1:48" ht="12" customHeight="1" x14ac:dyDescent="0.3">
      <c r="A1136" s="97"/>
      <c r="B1136" s="97"/>
      <c r="C1136" s="97"/>
      <c r="D1136" s="97"/>
      <c r="E1136" s="97"/>
      <c r="F1136" s="97"/>
      <c r="G1136" s="97"/>
      <c r="H1136" s="97"/>
      <c r="I1136" s="97"/>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row>
    <row r="1137" spans="1:48" ht="12" customHeight="1" x14ac:dyDescent="0.3">
      <c r="A1137" s="97"/>
      <c r="B1137" s="97"/>
      <c r="C1137" s="97"/>
      <c r="D1137" s="97"/>
      <c r="E1137" s="97"/>
      <c r="F1137" s="97"/>
      <c r="G1137" s="97"/>
      <c r="H1137" s="97"/>
      <c r="I1137" s="97"/>
      <c r="J1137" s="97"/>
      <c r="K1137" s="97"/>
      <c r="L1137" s="97"/>
      <c r="M1137" s="97"/>
      <c r="N1137" s="97"/>
      <c r="O1137" s="97"/>
      <c r="P1137" s="97"/>
      <c r="Q1137" s="97"/>
      <c r="R1137" s="97"/>
      <c r="S1137" s="97"/>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7"/>
    </row>
    <row r="1138" spans="1:48" ht="12" customHeight="1" x14ac:dyDescent="0.3">
      <c r="A1138" s="97"/>
      <c r="B1138" s="97"/>
      <c r="C1138" s="97"/>
      <c r="D1138" s="97"/>
      <c r="E1138" s="97"/>
      <c r="F1138" s="97"/>
      <c r="G1138" s="97"/>
      <c r="H1138" s="97"/>
      <c r="I1138" s="97"/>
      <c r="J1138" s="97"/>
      <c r="K1138" s="97"/>
      <c r="L1138" s="97"/>
      <c r="M1138" s="97"/>
      <c r="N1138" s="97"/>
      <c r="O1138" s="97"/>
      <c r="P1138" s="97"/>
      <c r="Q1138" s="97"/>
      <c r="R1138" s="97"/>
      <c r="S1138" s="97"/>
      <c r="T1138" s="97"/>
      <c r="U1138" s="97"/>
      <c r="V1138" s="97"/>
      <c r="W1138" s="97"/>
      <c r="X1138" s="97"/>
      <c r="Y1138" s="97"/>
      <c r="Z1138" s="97"/>
      <c r="AA1138" s="97"/>
      <c r="AB1138" s="97"/>
      <c r="AC1138" s="97"/>
      <c r="AD1138" s="97"/>
      <c r="AE1138" s="97"/>
      <c r="AF1138" s="97"/>
      <c r="AG1138" s="97"/>
      <c r="AH1138" s="97"/>
      <c r="AI1138" s="97"/>
      <c r="AJ1138" s="97"/>
      <c r="AK1138" s="97"/>
      <c r="AL1138" s="97"/>
      <c r="AM1138" s="97"/>
      <c r="AN1138" s="97"/>
      <c r="AO1138" s="97"/>
      <c r="AP1138" s="97"/>
      <c r="AQ1138" s="97"/>
      <c r="AR1138" s="97"/>
      <c r="AS1138" s="97"/>
      <c r="AT1138" s="97"/>
      <c r="AU1138" s="97"/>
      <c r="AV1138" s="97"/>
    </row>
    <row r="1139" spans="1:48" ht="12" customHeight="1" x14ac:dyDescent="0.3">
      <c r="A1139" s="97"/>
      <c r="B1139" s="97"/>
      <c r="C1139" s="97"/>
      <c r="D1139" s="97"/>
      <c r="E1139" s="97"/>
      <c r="F1139" s="97"/>
      <c r="G1139" s="97"/>
      <c r="H1139" s="97"/>
      <c r="I1139" s="97"/>
      <c r="J1139" s="97"/>
      <c r="K1139" s="97"/>
      <c r="L1139" s="97"/>
      <c r="M1139" s="97"/>
      <c r="N1139" s="97"/>
      <c r="O1139" s="97"/>
      <c r="P1139" s="97"/>
      <c r="Q1139" s="97"/>
      <c r="R1139" s="97"/>
      <c r="S1139" s="97"/>
      <c r="T1139" s="97"/>
      <c r="U1139" s="97"/>
      <c r="V1139" s="97"/>
      <c r="W1139" s="97"/>
      <c r="X1139" s="97"/>
      <c r="Y1139" s="97"/>
      <c r="Z1139" s="97"/>
      <c r="AA1139" s="97"/>
      <c r="AB1139" s="97"/>
      <c r="AC1139" s="97"/>
      <c r="AD1139" s="97"/>
      <c r="AE1139" s="97"/>
      <c r="AF1139" s="97"/>
      <c r="AG1139" s="97"/>
      <c r="AH1139" s="97"/>
      <c r="AI1139" s="97"/>
      <c r="AJ1139" s="97"/>
      <c r="AK1139" s="97"/>
      <c r="AL1139" s="97"/>
      <c r="AM1139" s="97"/>
      <c r="AN1139" s="97"/>
      <c r="AO1139" s="97"/>
      <c r="AP1139" s="97"/>
      <c r="AQ1139" s="97"/>
      <c r="AR1139" s="97"/>
      <c r="AS1139" s="97"/>
      <c r="AT1139" s="97"/>
      <c r="AU1139" s="97"/>
      <c r="AV1139" s="97"/>
    </row>
    <row r="1140" spans="1:48" ht="12" customHeight="1" x14ac:dyDescent="0.3">
      <c r="A1140" s="97"/>
      <c r="B1140" s="97"/>
      <c r="C1140" s="97"/>
      <c r="D1140" s="97"/>
      <c r="E1140" s="97"/>
      <c r="F1140" s="97"/>
      <c r="G1140" s="97"/>
      <c r="H1140" s="97"/>
      <c r="I1140" s="97"/>
      <c r="J1140" s="97"/>
      <c r="K1140" s="97"/>
      <c r="L1140" s="97"/>
      <c r="M1140" s="97"/>
      <c r="N1140" s="97"/>
      <c r="O1140" s="97"/>
      <c r="P1140" s="97"/>
      <c r="Q1140" s="97"/>
      <c r="R1140" s="97"/>
      <c r="S1140" s="97"/>
      <c r="T1140" s="97"/>
      <c r="U1140" s="97"/>
      <c r="V1140" s="97"/>
      <c r="W1140" s="97"/>
      <c r="X1140" s="97"/>
      <c r="Y1140" s="97"/>
      <c r="Z1140" s="97"/>
      <c r="AA1140" s="97"/>
      <c r="AB1140" s="97"/>
      <c r="AC1140" s="97"/>
      <c r="AD1140" s="97"/>
      <c r="AE1140" s="97"/>
      <c r="AF1140" s="97"/>
      <c r="AG1140" s="97"/>
      <c r="AH1140" s="97"/>
      <c r="AI1140" s="97"/>
      <c r="AJ1140" s="97"/>
      <c r="AK1140" s="97"/>
      <c r="AL1140" s="97"/>
      <c r="AM1140" s="97"/>
      <c r="AN1140" s="97"/>
      <c r="AO1140" s="97"/>
      <c r="AP1140" s="97"/>
      <c r="AQ1140" s="97"/>
      <c r="AR1140" s="97"/>
      <c r="AS1140" s="97"/>
      <c r="AT1140" s="97"/>
      <c r="AU1140" s="97"/>
      <c r="AV1140" s="97"/>
    </row>
    <row r="1141" spans="1:48" ht="12" customHeight="1" x14ac:dyDescent="0.3">
      <c r="A1141" s="97"/>
      <c r="B1141" s="97"/>
      <c r="C1141" s="97"/>
      <c r="D1141" s="97"/>
      <c r="E1141" s="97"/>
      <c r="F1141" s="97"/>
      <c r="G1141" s="97"/>
      <c r="H1141" s="97"/>
      <c r="I1141" s="97"/>
      <c r="J1141" s="97"/>
      <c r="K1141" s="97"/>
      <c r="L1141" s="97"/>
      <c r="M1141" s="97"/>
      <c r="N1141" s="97"/>
      <c r="O1141" s="97"/>
      <c r="P1141" s="97"/>
      <c r="Q1141" s="97"/>
      <c r="R1141" s="97"/>
      <c r="S1141" s="97"/>
      <c r="T1141" s="97"/>
      <c r="U1141" s="97"/>
      <c r="V1141" s="97"/>
      <c r="W1141" s="97"/>
      <c r="X1141" s="97"/>
      <c r="Y1141" s="97"/>
      <c r="Z1141" s="97"/>
      <c r="AA1141" s="97"/>
      <c r="AB1141" s="97"/>
      <c r="AC1141" s="97"/>
      <c r="AD1141" s="97"/>
      <c r="AE1141" s="97"/>
      <c r="AF1141" s="97"/>
      <c r="AG1141" s="97"/>
      <c r="AH1141" s="97"/>
      <c r="AI1141" s="97"/>
      <c r="AJ1141" s="97"/>
      <c r="AK1141" s="97"/>
      <c r="AL1141" s="97"/>
      <c r="AM1141" s="97"/>
      <c r="AN1141" s="97"/>
      <c r="AO1141" s="97"/>
      <c r="AP1141" s="97"/>
      <c r="AQ1141" s="97"/>
      <c r="AR1141" s="97"/>
      <c r="AS1141" s="97"/>
      <c r="AT1141" s="97"/>
      <c r="AU1141" s="97"/>
      <c r="AV1141" s="97"/>
    </row>
    <row r="1142" spans="1:48" ht="12" customHeight="1" x14ac:dyDescent="0.3">
      <c r="A1142" s="97"/>
      <c r="B1142" s="97"/>
      <c r="C1142" s="97"/>
      <c r="D1142" s="97"/>
      <c r="E1142" s="97"/>
      <c r="F1142" s="97"/>
      <c r="G1142" s="97"/>
      <c r="H1142" s="97"/>
      <c r="I1142" s="97"/>
      <c r="J1142" s="97"/>
      <c r="K1142" s="97"/>
      <c r="L1142" s="97"/>
      <c r="M1142" s="97"/>
      <c r="N1142" s="97"/>
      <c r="O1142" s="97"/>
      <c r="P1142" s="97"/>
      <c r="Q1142" s="97"/>
      <c r="R1142" s="97"/>
      <c r="S1142" s="97"/>
      <c r="T1142" s="97"/>
      <c r="U1142" s="97"/>
      <c r="V1142" s="97"/>
      <c r="W1142" s="97"/>
      <c r="X1142" s="97"/>
      <c r="Y1142" s="97"/>
      <c r="Z1142" s="97"/>
      <c r="AA1142" s="97"/>
      <c r="AB1142" s="97"/>
      <c r="AC1142" s="97"/>
      <c r="AD1142" s="97"/>
      <c r="AE1142" s="97"/>
      <c r="AF1142" s="97"/>
      <c r="AG1142" s="97"/>
      <c r="AH1142" s="97"/>
      <c r="AI1142" s="97"/>
      <c r="AJ1142" s="97"/>
      <c r="AK1142" s="97"/>
      <c r="AL1142" s="97"/>
      <c r="AM1142" s="97"/>
      <c r="AN1142" s="97"/>
      <c r="AO1142" s="97"/>
      <c r="AP1142" s="97"/>
      <c r="AQ1142" s="97"/>
      <c r="AR1142" s="97"/>
      <c r="AS1142" s="97"/>
      <c r="AT1142" s="97"/>
      <c r="AU1142" s="97"/>
      <c r="AV1142" s="97"/>
    </row>
    <row r="1143" spans="1:48" ht="12" customHeight="1" x14ac:dyDescent="0.3">
      <c r="A1143" s="97"/>
      <c r="B1143" s="97"/>
      <c r="C1143" s="97"/>
      <c r="D1143" s="97"/>
      <c r="E1143" s="97"/>
      <c r="F1143" s="97"/>
      <c r="G1143" s="97"/>
      <c r="H1143" s="97"/>
      <c r="I1143" s="97"/>
      <c r="J1143" s="97"/>
      <c r="K1143" s="97"/>
      <c r="L1143" s="97"/>
      <c r="M1143" s="97"/>
      <c r="N1143" s="97"/>
      <c r="O1143" s="97"/>
      <c r="P1143" s="97"/>
      <c r="Q1143" s="97"/>
      <c r="R1143" s="97"/>
      <c r="S1143" s="97"/>
      <c r="T1143" s="97"/>
      <c r="U1143" s="97"/>
      <c r="V1143" s="97"/>
      <c r="W1143" s="97"/>
      <c r="X1143" s="97"/>
      <c r="Y1143" s="97"/>
      <c r="Z1143" s="97"/>
      <c r="AA1143" s="97"/>
      <c r="AB1143" s="97"/>
      <c r="AC1143" s="97"/>
      <c r="AD1143" s="97"/>
      <c r="AE1143" s="97"/>
      <c r="AF1143" s="97"/>
      <c r="AG1143" s="97"/>
      <c r="AH1143" s="97"/>
      <c r="AI1143" s="97"/>
      <c r="AJ1143" s="97"/>
      <c r="AK1143" s="97"/>
      <c r="AL1143" s="97"/>
      <c r="AM1143" s="97"/>
      <c r="AN1143" s="97"/>
      <c r="AO1143" s="97"/>
      <c r="AP1143" s="97"/>
      <c r="AQ1143" s="97"/>
      <c r="AR1143" s="97"/>
      <c r="AS1143" s="97"/>
      <c r="AT1143" s="97"/>
      <c r="AU1143" s="97"/>
      <c r="AV1143" s="97"/>
    </row>
    <row r="1144" spans="1:48" ht="12" customHeight="1" x14ac:dyDescent="0.3">
      <c r="A1144" s="97"/>
      <c r="B1144" s="97"/>
      <c r="C1144" s="97"/>
      <c r="D1144" s="97"/>
      <c r="E1144" s="97"/>
      <c r="F1144" s="97"/>
      <c r="G1144" s="97"/>
      <c r="H1144" s="97"/>
      <c r="I1144" s="97"/>
      <c r="J1144" s="97"/>
      <c r="K1144" s="97"/>
      <c r="L1144" s="97"/>
      <c r="M1144" s="97"/>
      <c r="N1144" s="97"/>
      <c r="O1144" s="97"/>
      <c r="P1144" s="97"/>
      <c r="Q1144" s="97"/>
      <c r="R1144" s="97"/>
      <c r="S1144" s="97"/>
      <c r="T1144" s="97"/>
      <c r="U1144" s="97"/>
      <c r="V1144" s="97"/>
      <c r="W1144" s="97"/>
      <c r="X1144" s="97"/>
      <c r="Y1144" s="97"/>
      <c r="Z1144" s="97"/>
      <c r="AA1144" s="97"/>
      <c r="AB1144" s="97"/>
      <c r="AC1144" s="97"/>
      <c r="AD1144" s="97"/>
      <c r="AE1144" s="97"/>
      <c r="AF1144" s="97"/>
      <c r="AG1144" s="97"/>
      <c r="AH1144" s="97"/>
      <c r="AI1144" s="97"/>
      <c r="AJ1144" s="97"/>
      <c r="AK1144" s="97"/>
      <c r="AL1144" s="97"/>
      <c r="AM1144" s="97"/>
      <c r="AN1144" s="97"/>
      <c r="AO1144" s="97"/>
      <c r="AP1144" s="97"/>
      <c r="AQ1144" s="97"/>
      <c r="AR1144" s="97"/>
      <c r="AS1144" s="97"/>
      <c r="AT1144" s="97"/>
      <c r="AU1144" s="97"/>
      <c r="AV1144" s="97"/>
    </row>
    <row r="1145" spans="1:48" ht="12" customHeight="1" x14ac:dyDescent="0.3">
      <c r="A1145" s="97"/>
      <c r="B1145" s="97"/>
      <c r="C1145" s="97"/>
      <c r="D1145" s="97"/>
      <c r="E1145" s="97"/>
      <c r="F1145" s="97"/>
      <c r="G1145" s="97"/>
      <c r="H1145" s="97"/>
      <c r="I1145" s="97"/>
      <c r="J1145" s="97"/>
      <c r="K1145" s="97"/>
      <c r="L1145" s="97"/>
      <c r="M1145" s="97"/>
      <c r="N1145" s="97"/>
      <c r="O1145" s="97"/>
      <c r="P1145" s="97"/>
      <c r="Q1145" s="97"/>
      <c r="R1145" s="97"/>
      <c r="S1145" s="97"/>
      <c r="T1145" s="97"/>
      <c r="U1145" s="97"/>
      <c r="V1145" s="97"/>
      <c r="W1145" s="97"/>
      <c r="X1145" s="97"/>
      <c r="Y1145" s="97"/>
      <c r="Z1145" s="97"/>
      <c r="AA1145" s="97"/>
      <c r="AB1145" s="97"/>
      <c r="AC1145" s="97"/>
      <c r="AD1145" s="97"/>
      <c r="AE1145" s="97"/>
      <c r="AF1145" s="97"/>
      <c r="AG1145" s="97"/>
      <c r="AH1145" s="97"/>
      <c r="AI1145" s="97"/>
      <c r="AJ1145" s="97"/>
      <c r="AK1145" s="97"/>
      <c r="AL1145" s="97"/>
      <c r="AM1145" s="97"/>
      <c r="AN1145" s="97"/>
      <c r="AO1145" s="97"/>
      <c r="AP1145" s="97"/>
      <c r="AQ1145" s="97"/>
      <c r="AR1145" s="97"/>
      <c r="AS1145" s="97"/>
      <c r="AT1145" s="97"/>
      <c r="AU1145" s="97"/>
      <c r="AV1145" s="97"/>
    </row>
    <row r="1146" spans="1:48" ht="12" customHeight="1" x14ac:dyDescent="0.3">
      <c r="A1146" s="97"/>
      <c r="B1146" s="97"/>
      <c r="C1146" s="97"/>
      <c r="D1146" s="97"/>
      <c r="E1146" s="97"/>
      <c r="F1146" s="97"/>
      <c r="G1146" s="97"/>
      <c r="H1146" s="97"/>
      <c r="I1146" s="97"/>
      <c r="J1146" s="97"/>
      <c r="K1146" s="97"/>
      <c r="L1146" s="97"/>
      <c r="M1146" s="97"/>
      <c r="N1146" s="97"/>
      <c r="O1146" s="97"/>
      <c r="P1146" s="97"/>
      <c r="Q1146" s="97"/>
      <c r="R1146" s="97"/>
      <c r="S1146" s="97"/>
      <c r="T1146" s="97"/>
      <c r="U1146" s="97"/>
      <c r="V1146" s="97"/>
      <c r="W1146" s="97"/>
      <c r="X1146" s="97"/>
      <c r="Y1146" s="97"/>
      <c r="Z1146" s="97"/>
      <c r="AA1146" s="97"/>
      <c r="AB1146" s="97"/>
      <c r="AC1146" s="97"/>
      <c r="AD1146" s="97"/>
      <c r="AE1146" s="97"/>
      <c r="AF1146" s="97"/>
      <c r="AG1146" s="97"/>
      <c r="AH1146" s="97"/>
      <c r="AI1146" s="97"/>
      <c r="AJ1146" s="97"/>
      <c r="AK1146" s="97"/>
      <c r="AL1146" s="97"/>
      <c r="AM1146" s="97"/>
      <c r="AN1146" s="97"/>
      <c r="AO1146" s="97"/>
      <c r="AP1146" s="97"/>
      <c r="AQ1146" s="97"/>
      <c r="AR1146" s="97"/>
      <c r="AS1146" s="97"/>
      <c r="AT1146" s="97"/>
      <c r="AU1146" s="97"/>
      <c r="AV1146" s="97"/>
    </row>
    <row r="1147" spans="1:48" ht="12" customHeight="1" x14ac:dyDescent="0.3">
      <c r="A1147" s="97"/>
      <c r="B1147" s="97"/>
      <c r="C1147" s="97"/>
      <c r="D1147" s="97"/>
      <c r="E1147" s="97"/>
      <c r="F1147" s="97"/>
      <c r="G1147" s="97"/>
      <c r="H1147" s="97"/>
      <c r="I1147" s="97"/>
      <c r="J1147" s="97"/>
      <c r="K1147" s="97"/>
      <c r="L1147" s="97"/>
      <c r="M1147" s="97"/>
      <c r="N1147" s="97"/>
      <c r="O1147" s="97"/>
      <c r="P1147" s="97"/>
      <c r="Q1147" s="97"/>
      <c r="R1147" s="97"/>
      <c r="S1147" s="97"/>
      <c r="T1147" s="97"/>
      <c r="U1147" s="97"/>
      <c r="V1147" s="97"/>
      <c r="W1147" s="97"/>
      <c r="X1147" s="97"/>
      <c r="Y1147" s="97"/>
      <c r="Z1147" s="97"/>
      <c r="AA1147" s="97"/>
      <c r="AB1147" s="97"/>
      <c r="AC1147" s="97"/>
      <c r="AD1147" s="97"/>
      <c r="AE1147" s="97"/>
      <c r="AF1147" s="97"/>
      <c r="AG1147" s="97"/>
      <c r="AH1147" s="97"/>
      <c r="AI1147" s="97"/>
      <c r="AJ1147" s="97"/>
      <c r="AK1147" s="97"/>
      <c r="AL1147" s="97"/>
      <c r="AM1147" s="97"/>
      <c r="AN1147" s="97"/>
      <c r="AO1147" s="97"/>
      <c r="AP1147" s="97"/>
      <c r="AQ1147" s="97"/>
      <c r="AR1147" s="97"/>
      <c r="AS1147" s="97"/>
      <c r="AT1147" s="97"/>
      <c r="AU1147" s="97"/>
      <c r="AV1147" s="97"/>
    </row>
    <row r="1148" spans="1:48" ht="12" customHeight="1" x14ac:dyDescent="0.3">
      <c r="A1148" s="97"/>
      <c r="B1148" s="97"/>
      <c r="C1148" s="97"/>
      <c r="D1148" s="97"/>
      <c r="E1148" s="97"/>
      <c r="F1148" s="97"/>
      <c r="G1148" s="97"/>
      <c r="H1148" s="97"/>
      <c r="I1148" s="97"/>
      <c r="J1148" s="97"/>
      <c r="K1148" s="97"/>
      <c r="L1148" s="97"/>
      <c r="M1148" s="97"/>
      <c r="N1148" s="97"/>
      <c r="O1148" s="97"/>
      <c r="P1148" s="97"/>
      <c r="Q1148" s="97"/>
      <c r="R1148" s="97"/>
      <c r="S1148" s="97"/>
      <c r="T1148" s="97"/>
      <c r="U1148" s="97"/>
      <c r="V1148" s="97"/>
      <c r="W1148" s="97"/>
      <c r="X1148" s="97"/>
      <c r="Y1148" s="97"/>
      <c r="Z1148" s="97"/>
      <c r="AA1148" s="97"/>
      <c r="AB1148" s="97"/>
      <c r="AC1148" s="97"/>
      <c r="AD1148" s="97"/>
      <c r="AE1148" s="97"/>
      <c r="AF1148" s="97"/>
      <c r="AG1148" s="97"/>
      <c r="AH1148" s="97"/>
      <c r="AI1148" s="97"/>
      <c r="AJ1148" s="97"/>
      <c r="AK1148" s="97"/>
      <c r="AL1148" s="97"/>
      <c r="AM1148" s="97"/>
      <c r="AN1148" s="97"/>
      <c r="AO1148" s="97"/>
      <c r="AP1148" s="97"/>
      <c r="AQ1148" s="97"/>
      <c r="AR1148" s="97"/>
      <c r="AS1148" s="97"/>
      <c r="AT1148" s="97"/>
      <c r="AU1148" s="97"/>
      <c r="AV1148" s="97"/>
    </row>
    <row r="1149" spans="1:48" ht="12" customHeight="1" x14ac:dyDescent="0.3">
      <c r="A1149" s="97"/>
      <c r="B1149" s="97"/>
      <c r="C1149" s="97"/>
      <c r="D1149" s="97"/>
      <c r="E1149" s="97"/>
      <c r="F1149" s="97"/>
      <c r="G1149" s="97"/>
      <c r="H1149" s="97"/>
      <c r="I1149" s="97"/>
      <c r="J1149" s="97"/>
      <c r="K1149" s="97"/>
      <c r="L1149" s="97"/>
      <c r="M1149" s="97"/>
      <c r="N1149" s="97"/>
      <c r="O1149" s="97"/>
      <c r="P1149" s="97"/>
      <c r="Q1149" s="97"/>
      <c r="R1149" s="97"/>
      <c r="S1149" s="97"/>
      <c r="T1149" s="97"/>
      <c r="U1149" s="97"/>
      <c r="V1149" s="97"/>
      <c r="W1149" s="97"/>
      <c r="X1149" s="97"/>
      <c r="Y1149" s="97"/>
      <c r="Z1149" s="97"/>
      <c r="AA1149" s="97"/>
      <c r="AB1149" s="97"/>
      <c r="AC1149" s="97"/>
      <c r="AD1149" s="97"/>
      <c r="AE1149" s="97"/>
      <c r="AF1149" s="97"/>
      <c r="AG1149" s="97"/>
      <c r="AH1149" s="97"/>
      <c r="AI1149" s="97"/>
      <c r="AJ1149" s="97"/>
      <c r="AK1149" s="97"/>
      <c r="AL1149" s="97"/>
      <c r="AM1149" s="97"/>
      <c r="AN1149" s="97"/>
      <c r="AO1149" s="97"/>
      <c r="AP1149" s="97"/>
      <c r="AQ1149" s="97"/>
      <c r="AR1149" s="97"/>
      <c r="AS1149" s="97"/>
      <c r="AT1149" s="97"/>
      <c r="AU1149" s="97"/>
      <c r="AV1149" s="97"/>
    </row>
    <row r="1150" spans="1:48" ht="12" customHeight="1" x14ac:dyDescent="0.3">
      <c r="A1150" s="97"/>
      <c r="B1150" s="97"/>
      <c r="C1150" s="97"/>
      <c r="D1150" s="97"/>
      <c r="E1150" s="97"/>
      <c r="F1150" s="97"/>
      <c r="G1150" s="97"/>
      <c r="H1150" s="97"/>
      <c r="I1150" s="97"/>
      <c r="J1150" s="97"/>
      <c r="K1150" s="97"/>
      <c r="L1150" s="97"/>
      <c r="M1150" s="97"/>
      <c r="N1150" s="97"/>
      <c r="O1150" s="97"/>
      <c r="P1150" s="97"/>
      <c r="Q1150" s="97"/>
      <c r="R1150" s="97"/>
      <c r="S1150" s="97"/>
      <c r="T1150" s="97"/>
      <c r="U1150" s="97"/>
      <c r="V1150" s="97"/>
      <c r="W1150" s="97"/>
      <c r="X1150" s="97"/>
      <c r="Y1150" s="97"/>
      <c r="Z1150" s="97"/>
      <c r="AA1150" s="97"/>
      <c r="AB1150" s="97"/>
      <c r="AC1150" s="97"/>
      <c r="AD1150" s="97"/>
      <c r="AE1150" s="97"/>
      <c r="AF1150" s="97"/>
      <c r="AG1150" s="97"/>
      <c r="AH1150" s="97"/>
      <c r="AI1150" s="97"/>
      <c r="AJ1150" s="97"/>
      <c r="AK1150" s="97"/>
      <c r="AL1150" s="97"/>
      <c r="AM1150" s="97"/>
      <c r="AN1150" s="97"/>
      <c r="AO1150" s="97"/>
      <c r="AP1150" s="97"/>
      <c r="AQ1150" s="97"/>
      <c r="AR1150" s="97"/>
      <c r="AS1150" s="97"/>
      <c r="AT1150" s="97"/>
      <c r="AU1150" s="97"/>
      <c r="AV1150" s="97"/>
    </row>
    <row r="1151" spans="1:48" ht="12" customHeight="1" x14ac:dyDescent="0.3">
      <c r="A1151" s="97"/>
      <c r="B1151" s="97"/>
      <c r="C1151" s="97"/>
      <c r="D1151" s="97"/>
      <c r="E1151" s="97"/>
      <c r="F1151" s="97"/>
      <c r="G1151" s="97"/>
      <c r="H1151" s="97"/>
      <c r="I1151" s="97"/>
      <c r="J1151" s="97"/>
      <c r="K1151" s="97"/>
      <c r="L1151" s="97"/>
      <c r="M1151" s="97"/>
      <c r="N1151" s="97"/>
      <c r="O1151" s="97"/>
      <c r="P1151" s="97"/>
      <c r="Q1151" s="97"/>
      <c r="R1151" s="97"/>
      <c r="S1151" s="97"/>
      <c r="T1151" s="97"/>
      <c r="U1151" s="97"/>
      <c r="V1151" s="97"/>
      <c r="W1151" s="97"/>
      <c r="X1151" s="97"/>
      <c r="Y1151" s="97"/>
      <c r="Z1151" s="97"/>
      <c r="AA1151" s="97"/>
      <c r="AB1151" s="97"/>
      <c r="AC1151" s="97"/>
      <c r="AD1151" s="97"/>
      <c r="AE1151" s="97"/>
      <c r="AF1151" s="97"/>
      <c r="AG1151" s="97"/>
      <c r="AH1151" s="97"/>
      <c r="AI1151" s="97"/>
      <c r="AJ1151" s="97"/>
      <c r="AK1151" s="97"/>
      <c r="AL1151" s="97"/>
      <c r="AM1151" s="97"/>
      <c r="AN1151" s="97"/>
      <c r="AO1151" s="97"/>
      <c r="AP1151" s="97"/>
      <c r="AQ1151" s="97"/>
      <c r="AR1151" s="97"/>
      <c r="AS1151" s="97"/>
      <c r="AT1151" s="97"/>
      <c r="AU1151" s="97"/>
      <c r="AV1151" s="97"/>
    </row>
    <row r="1152" spans="1:48" ht="12" customHeight="1" x14ac:dyDescent="0.3">
      <c r="A1152" s="97"/>
      <c r="B1152" s="97"/>
      <c r="C1152" s="97"/>
      <c r="D1152" s="97"/>
      <c r="E1152" s="97"/>
      <c r="F1152" s="97"/>
      <c r="G1152" s="97"/>
      <c r="H1152" s="97"/>
      <c r="I1152" s="97"/>
      <c r="J1152" s="97"/>
      <c r="K1152" s="97"/>
      <c r="L1152" s="97"/>
      <c r="M1152" s="97"/>
      <c r="N1152" s="97"/>
      <c r="O1152" s="97"/>
      <c r="P1152" s="97"/>
      <c r="Q1152" s="97"/>
      <c r="R1152" s="97"/>
      <c r="S1152" s="97"/>
      <c r="T1152" s="97"/>
      <c r="U1152" s="97"/>
      <c r="V1152" s="97"/>
      <c r="W1152" s="97"/>
      <c r="X1152" s="97"/>
      <c r="Y1152" s="97"/>
      <c r="Z1152" s="97"/>
      <c r="AA1152" s="97"/>
      <c r="AB1152" s="97"/>
      <c r="AC1152" s="97"/>
      <c r="AD1152" s="97"/>
      <c r="AE1152" s="97"/>
      <c r="AF1152" s="97"/>
      <c r="AG1152" s="97"/>
      <c r="AH1152" s="97"/>
      <c r="AI1152" s="97"/>
      <c r="AJ1152" s="97"/>
      <c r="AK1152" s="97"/>
      <c r="AL1152" s="97"/>
      <c r="AM1152" s="97"/>
      <c r="AN1152" s="97"/>
      <c r="AO1152" s="97"/>
      <c r="AP1152" s="97"/>
      <c r="AQ1152" s="97"/>
      <c r="AR1152" s="97"/>
      <c r="AS1152" s="97"/>
      <c r="AT1152" s="97"/>
      <c r="AU1152" s="97"/>
      <c r="AV1152" s="97"/>
    </row>
    <row r="1153" spans="1:48" ht="12" customHeight="1" x14ac:dyDescent="0.3">
      <c r="A1153" s="97"/>
      <c r="B1153" s="97"/>
      <c r="C1153" s="97"/>
      <c r="D1153" s="97"/>
      <c r="E1153" s="97"/>
      <c r="F1153" s="97"/>
      <c r="G1153" s="97"/>
      <c r="H1153" s="97"/>
      <c r="I1153" s="97"/>
      <c r="J1153" s="97"/>
      <c r="K1153" s="97"/>
      <c r="L1153" s="97"/>
      <c r="M1153" s="97"/>
      <c r="N1153" s="97"/>
      <c r="O1153" s="97"/>
      <c r="P1153" s="97"/>
      <c r="Q1153" s="97"/>
      <c r="R1153" s="97"/>
      <c r="S1153" s="97"/>
      <c r="T1153" s="97"/>
      <c r="U1153" s="97"/>
      <c r="V1153" s="97"/>
      <c r="W1153" s="97"/>
      <c r="X1153" s="97"/>
      <c r="Y1153" s="97"/>
      <c r="Z1153" s="97"/>
      <c r="AA1153" s="97"/>
      <c r="AB1153" s="97"/>
      <c r="AC1153" s="97"/>
      <c r="AD1153" s="97"/>
      <c r="AE1153" s="97"/>
      <c r="AF1153" s="97"/>
      <c r="AG1153" s="97"/>
      <c r="AH1153" s="97"/>
      <c r="AI1153" s="97"/>
      <c r="AJ1153" s="97"/>
      <c r="AK1153" s="97"/>
      <c r="AL1153" s="97"/>
      <c r="AM1153" s="97"/>
      <c r="AN1153" s="97"/>
      <c r="AO1153" s="97"/>
      <c r="AP1153" s="97"/>
      <c r="AQ1153" s="97"/>
      <c r="AR1153" s="97"/>
      <c r="AS1153" s="97"/>
      <c r="AT1153" s="97"/>
      <c r="AU1153" s="97"/>
      <c r="AV1153" s="97"/>
    </row>
    <row r="1154" spans="1:48" ht="12" customHeight="1" x14ac:dyDescent="0.3">
      <c r="A1154" s="97"/>
      <c r="B1154" s="97"/>
      <c r="C1154" s="97"/>
      <c r="D1154" s="97"/>
      <c r="E1154" s="97"/>
      <c r="F1154" s="97"/>
      <c r="G1154" s="97"/>
      <c r="H1154" s="97"/>
      <c r="I1154" s="97"/>
      <c r="J1154" s="97"/>
      <c r="K1154" s="97"/>
      <c r="L1154" s="97"/>
      <c r="M1154" s="97"/>
      <c r="N1154" s="97"/>
      <c r="O1154" s="97"/>
      <c r="P1154" s="97"/>
      <c r="Q1154" s="97"/>
      <c r="R1154" s="97"/>
      <c r="S1154" s="97"/>
      <c r="T1154" s="97"/>
      <c r="U1154" s="97"/>
      <c r="V1154" s="97"/>
      <c r="W1154" s="97"/>
      <c r="X1154" s="97"/>
      <c r="Y1154" s="97"/>
      <c r="Z1154" s="97"/>
      <c r="AA1154" s="97"/>
      <c r="AB1154" s="97"/>
      <c r="AC1154" s="97"/>
      <c r="AD1154" s="97"/>
      <c r="AE1154" s="97"/>
      <c r="AF1154" s="97"/>
      <c r="AG1154" s="97"/>
      <c r="AH1154" s="97"/>
      <c r="AI1154" s="97"/>
      <c r="AJ1154" s="97"/>
      <c r="AK1154" s="97"/>
      <c r="AL1154" s="97"/>
      <c r="AM1154" s="97"/>
      <c r="AN1154" s="97"/>
      <c r="AO1154" s="97"/>
      <c r="AP1154" s="97"/>
      <c r="AQ1154" s="97"/>
      <c r="AR1154" s="97"/>
      <c r="AS1154" s="97"/>
      <c r="AT1154" s="97"/>
      <c r="AU1154" s="97"/>
      <c r="AV1154" s="97"/>
    </row>
    <row r="1155" spans="1:48" ht="12" customHeight="1" x14ac:dyDescent="0.3">
      <c r="A1155" s="97"/>
      <c r="B1155" s="97"/>
      <c r="C1155" s="97"/>
      <c r="D1155" s="97"/>
      <c r="E1155" s="97"/>
      <c r="F1155" s="97"/>
      <c r="G1155" s="97"/>
      <c r="H1155" s="97"/>
      <c r="I1155" s="97"/>
      <c r="J1155" s="97"/>
      <c r="K1155" s="97"/>
      <c r="L1155" s="97"/>
      <c r="M1155" s="97"/>
      <c r="N1155" s="97"/>
      <c r="O1155" s="97"/>
      <c r="P1155" s="97"/>
      <c r="Q1155" s="97"/>
      <c r="R1155" s="97"/>
      <c r="S1155" s="97"/>
      <c r="T1155" s="97"/>
      <c r="U1155" s="97"/>
      <c r="V1155" s="97"/>
      <c r="W1155" s="97"/>
      <c r="X1155" s="97"/>
      <c r="Y1155" s="97"/>
      <c r="Z1155" s="97"/>
      <c r="AA1155" s="97"/>
      <c r="AB1155" s="97"/>
      <c r="AC1155" s="97"/>
      <c r="AD1155" s="97"/>
      <c r="AE1155" s="97"/>
      <c r="AF1155" s="97"/>
      <c r="AG1155" s="97"/>
      <c r="AH1155" s="97"/>
      <c r="AI1155" s="97"/>
      <c r="AJ1155" s="97"/>
      <c r="AK1155" s="97"/>
      <c r="AL1155" s="97"/>
      <c r="AM1155" s="97"/>
      <c r="AN1155" s="97"/>
      <c r="AO1155" s="97"/>
      <c r="AP1155" s="97"/>
      <c r="AQ1155" s="97"/>
      <c r="AR1155" s="97"/>
      <c r="AS1155" s="97"/>
      <c r="AT1155" s="97"/>
      <c r="AU1155" s="97"/>
      <c r="AV1155" s="97"/>
    </row>
    <row r="1156" spans="1:48" ht="12" customHeight="1" x14ac:dyDescent="0.3">
      <c r="A1156" s="97"/>
      <c r="B1156" s="97"/>
      <c r="C1156" s="97"/>
      <c r="D1156" s="97"/>
      <c r="E1156" s="97"/>
      <c r="F1156" s="97"/>
      <c r="G1156" s="97"/>
      <c r="H1156" s="97"/>
      <c r="I1156" s="97"/>
      <c r="J1156" s="97"/>
      <c r="K1156" s="97"/>
      <c r="L1156" s="97"/>
      <c r="M1156" s="97"/>
      <c r="N1156" s="97"/>
      <c r="O1156" s="97"/>
      <c r="P1156" s="97"/>
      <c r="Q1156" s="97"/>
      <c r="R1156" s="97"/>
      <c r="S1156" s="97"/>
      <c r="T1156" s="97"/>
      <c r="U1156" s="97"/>
      <c r="V1156" s="97"/>
      <c r="W1156" s="97"/>
      <c r="X1156" s="97"/>
      <c r="Y1156" s="97"/>
      <c r="Z1156" s="97"/>
      <c r="AA1156" s="97"/>
      <c r="AB1156" s="97"/>
      <c r="AC1156" s="97"/>
      <c r="AD1156" s="97"/>
      <c r="AE1156" s="97"/>
      <c r="AF1156" s="97"/>
      <c r="AG1156" s="97"/>
      <c r="AH1156" s="97"/>
      <c r="AI1156" s="97"/>
      <c r="AJ1156" s="97"/>
      <c r="AK1156" s="97"/>
      <c r="AL1156" s="97"/>
      <c r="AM1156" s="97"/>
      <c r="AN1156" s="97"/>
      <c r="AO1156" s="97"/>
      <c r="AP1156" s="97"/>
      <c r="AQ1156" s="97"/>
      <c r="AR1156" s="97"/>
      <c r="AS1156" s="97"/>
      <c r="AT1156" s="97"/>
      <c r="AU1156" s="97"/>
      <c r="AV1156" s="97"/>
    </row>
    <row r="1157" spans="1:48" ht="12" customHeight="1" x14ac:dyDescent="0.3">
      <c r="A1157" s="97"/>
      <c r="B1157" s="97"/>
      <c r="C1157" s="97"/>
      <c r="D1157" s="97"/>
      <c r="E1157" s="97"/>
      <c r="F1157" s="97"/>
      <c r="G1157" s="97"/>
      <c r="H1157" s="97"/>
      <c r="I1157" s="97"/>
      <c r="J1157" s="97"/>
      <c r="K1157" s="97"/>
      <c r="L1157" s="97"/>
      <c r="M1157" s="97"/>
      <c r="N1157" s="97"/>
      <c r="O1157" s="97"/>
      <c r="P1157" s="97"/>
      <c r="Q1157" s="97"/>
      <c r="R1157" s="97"/>
      <c r="S1157" s="97"/>
      <c r="T1157" s="97"/>
      <c r="U1157" s="97"/>
      <c r="V1157" s="97"/>
      <c r="W1157" s="97"/>
      <c r="X1157" s="97"/>
      <c r="Y1157" s="97"/>
      <c r="Z1157" s="97"/>
      <c r="AA1157" s="97"/>
      <c r="AB1157" s="97"/>
      <c r="AC1157" s="97"/>
      <c r="AD1157" s="97"/>
      <c r="AE1157" s="97"/>
      <c r="AF1157" s="97"/>
      <c r="AG1157" s="97"/>
      <c r="AH1157" s="97"/>
      <c r="AI1157" s="97"/>
      <c r="AJ1157" s="97"/>
      <c r="AK1157" s="97"/>
      <c r="AL1157" s="97"/>
      <c r="AM1157" s="97"/>
      <c r="AN1157" s="97"/>
      <c r="AO1157" s="97"/>
      <c r="AP1157" s="97"/>
      <c r="AQ1157" s="97"/>
      <c r="AR1157" s="97"/>
      <c r="AS1157" s="97"/>
      <c r="AT1157" s="97"/>
      <c r="AU1157" s="97"/>
      <c r="AV1157" s="97"/>
    </row>
    <row r="1158" spans="1:48" ht="12" customHeight="1" x14ac:dyDescent="0.3">
      <c r="A1158" s="97"/>
      <c r="B1158" s="97"/>
      <c r="C1158" s="97"/>
      <c r="D1158" s="97"/>
      <c r="E1158" s="97"/>
      <c r="F1158" s="97"/>
      <c r="G1158" s="97"/>
      <c r="H1158" s="97"/>
      <c r="I1158" s="97"/>
      <c r="J1158" s="97"/>
      <c r="K1158" s="97"/>
      <c r="L1158" s="97"/>
      <c r="M1158" s="97"/>
      <c r="N1158" s="97"/>
      <c r="O1158" s="97"/>
      <c r="P1158" s="97"/>
      <c r="Q1158" s="97"/>
      <c r="R1158" s="97"/>
      <c r="S1158" s="97"/>
      <c r="T1158" s="97"/>
      <c r="U1158" s="97"/>
      <c r="V1158" s="97"/>
      <c r="W1158" s="97"/>
      <c r="X1158" s="97"/>
      <c r="Y1158" s="97"/>
      <c r="Z1158" s="97"/>
      <c r="AA1158" s="97"/>
      <c r="AB1158" s="97"/>
      <c r="AC1158" s="97"/>
      <c r="AD1158" s="97"/>
      <c r="AE1158" s="97"/>
      <c r="AF1158" s="97"/>
      <c r="AG1158" s="97"/>
      <c r="AH1158" s="97"/>
      <c r="AI1158" s="97"/>
      <c r="AJ1158" s="97"/>
      <c r="AK1158" s="97"/>
      <c r="AL1158" s="97"/>
      <c r="AM1158" s="97"/>
      <c r="AN1158" s="97"/>
      <c r="AO1158" s="97"/>
      <c r="AP1158" s="97"/>
      <c r="AQ1158" s="97"/>
      <c r="AR1158" s="97"/>
      <c r="AS1158" s="97"/>
      <c r="AT1158" s="97"/>
      <c r="AU1158" s="97"/>
      <c r="AV1158" s="97"/>
    </row>
    <row r="1159" spans="1:48" ht="12" customHeight="1" x14ac:dyDescent="0.3">
      <c r="A1159" s="97"/>
      <c r="B1159" s="97"/>
      <c r="C1159" s="97"/>
      <c r="D1159" s="97"/>
      <c r="E1159" s="97"/>
      <c r="F1159" s="97"/>
      <c r="G1159" s="97"/>
      <c r="H1159" s="97"/>
      <c r="I1159" s="97"/>
      <c r="J1159" s="97"/>
      <c r="K1159" s="97"/>
      <c r="L1159" s="97"/>
      <c r="M1159" s="97"/>
      <c r="N1159" s="97"/>
      <c r="O1159" s="97"/>
      <c r="P1159" s="97"/>
      <c r="Q1159" s="97"/>
      <c r="R1159" s="97"/>
      <c r="S1159" s="97"/>
      <c r="T1159" s="97"/>
      <c r="U1159" s="97"/>
      <c r="V1159" s="97"/>
      <c r="W1159" s="97"/>
      <c r="X1159" s="97"/>
      <c r="Y1159" s="97"/>
      <c r="Z1159" s="97"/>
      <c r="AA1159" s="97"/>
      <c r="AB1159" s="97"/>
      <c r="AC1159" s="97"/>
      <c r="AD1159" s="97"/>
      <c r="AE1159" s="97"/>
      <c r="AF1159" s="97"/>
      <c r="AG1159" s="97"/>
      <c r="AH1159" s="97"/>
      <c r="AI1159" s="97"/>
      <c r="AJ1159" s="97"/>
      <c r="AK1159" s="97"/>
      <c r="AL1159" s="97"/>
      <c r="AM1159" s="97"/>
      <c r="AN1159" s="97"/>
      <c r="AO1159" s="97"/>
      <c r="AP1159" s="97"/>
      <c r="AQ1159" s="97"/>
      <c r="AR1159" s="97"/>
      <c r="AS1159" s="97"/>
      <c r="AT1159" s="97"/>
      <c r="AU1159" s="97"/>
      <c r="AV1159" s="97"/>
    </row>
    <row r="1160" spans="1:48" ht="12" customHeight="1" x14ac:dyDescent="0.3">
      <c r="A1160" s="97"/>
      <c r="B1160" s="97"/>
      <c r="C1160" s="97"/>
      <c r="D1160" s="97"/>
      <c r="E1160" s="97"/>
      <c r="F1160" s="97"/>
      <c r="G1160" s="97"/>
      <c r="H1160" s="97"/>
      <c r="I1160" s="97"/>
      <c r="J1160" s="97"/>
      <c r="K1160" s="97"/>
      <c r="L1160" s="97"/>
      <c r="M1160" s="97"/>
      <c r="N1160" s="97"/>
      <c r="O1160" s="97"/>
      <c r="P1160" s="97"/>
      <c r="Q1160" s="97"/>
      <c r="R1160" s="97"/>
      <c r="S1160" s="97"/>
      <c r="T1160" s="97"/>
      <c r="U1160" s="97"/>
      <c r="V1160" s="97"/>
      <c r="W1160" s="97"/>
      <c r="X1160" s="97"/>
      <c r="Y1160" s="97"/>
      <c r="Z1160" s="97"/>
      <c r="AA1160" s="97"/>
      <c r="AB1160" s="97"/>
      <c r="AC1160" s="97"/>
      <c r="AD1160" s="97"/>
      <c r="AE1160" s="97"/>
      <c r="AF1160" s="97"/>
      <c r="AG1160" s="97"/>
      <c r="AH1160" s="97"/>
      <c r="AI1160" s="97"/>
      <c r="AJ1160" s="97"/>
      <c r="AK1160" s="97"/>
      <c r="AL1160" s="97"/>
      <c r="AM1160" s="97"/>
      <c r="AN1160" s="97"/>
      <c r="AO1160" s="97"/>
      <c r="AP1160" s="97"/>
      <c r="AQ1160" s="97"/>
      <c r="AR1160" s="97"/>
      <c r="AS1160" s="97"/>
      <c r="AT1160" s="97"/>
      <c r="AU1160" s="97"/>
      <c r="AV1160" s="97"/>
    </row>
    <row r="1161" spans="1:48" ht="12" customHeight="1" x14ac:dyDescent="0.3">
      <c r="A1161" s="97"/>
      <c r="B1161" s="97"/>
      <c r="C1161" s="97"/>
      <c r="D1161" s="97"/>
      <c r="E1161" s="97"/>
      <c r="F1161" s="97"/>
      <c r="G1161" s="97"/>
      <c r="H1161" s="97"/>
      <c r="I1161" s="97"/>
      <c r="J1161" s="97"/>
      <c r="K1161" s="97"/>
      <c r="L1161" s="97"/>
      <c r="M1161" s="97"/>
      <c r="N1161" s="97"/>
      <c r="O1161" s="97"/>
      <c r="P1161" s="97"/>
      <c r="Q1161" s="97"/>
      <c r="R1161" s="97"/>
      <c r="S1161" s="97"/>
      <c r="T1161" s="97"/>
      <c r="U1161" s="97"/>
      <c r="V1161" s="97"/>
      <c r="W1161" s="97"/>
      <c r="X1161" s="97"/>
      <c r="Y1161" s="97"/>
      <c r="Z1161" s="97"/>
      <c r="AA1161" s="97"/>
      <c r="AB1161" s="97"/>
      <c r="AC1161" s="97"/>
      <c r="AD1161" s="97"/>
      <c r="AE1161" s="97"/>
      <c r="AF1161" s="97"/>
      <c r="AG1161" s="97"/>
      <c r="AH1161" s="97"/>
      <c r="AI1161" s="97"/>
      <c r="AJ1161" s="97"/>
      <c r="AK1161" s="97"/>
      <c r="AL1161" s="97"/>
      <c r="AM1161" s="97"/>
      <c r="AN1161" s="97"/>
      <c r="AO1161" s="97"/>
      <c r="AP1161" s="97"/>
      <c r="AQ1161" s="97"/>
      <c r="AR1161" s="97"/>
      <c r="AS1161" s="97"/>
      <c r="AT1161" s="97"/>
      <c r="AU1161" s="97"/>
      <c r="AV1161" s="97"/>
    </row>
    <row r="1162" spans="1:48" ht="12" customHeight="1" x14ac:dyDescent="0.3">
      <c r="A1162" s="97"/>
      <c r="B1162" s="97"/>
      <c r="C1162" s="97"/>
      <c r="D1162" s="97"/>
      <c r="E1162" s="97"/>
      <c r="F1162" s="97"/>
      <c r="G1162" s="97"/>
      <c r="H1162" s="97"/>
      <c r="I1162" s="97"/>
      <c r="J1162" s="97"/>
      <c r="K1162" s="97"/>
      <c r="L1162" s="97"/>
      <c r="M1162" s="97"/>
      <c r="N1162" s="97"/>
      <c r="O1162" s="97"/>
      <c r="P1162" s="97"/>
      <c r="Q1162" s="97"/>
      <c r="R1162" s="97"/>
      <c r="S1162" s="97"/>
      <c r="T1162" s="97"/>
      <c r="U1162" s="97"/>
      <c r="V1162" s="97"/>
      <c r="W1162" s="97"/>
      <c r="X1162" s="97"/>
      <c r="Y1162" s="97"/>
      <c r="Z1162" s="97"/>
      <c r="AA1162" s="97"/>
      <c r="AB1162" s="97"/>
      <c r="AC1162" s="97"/>
      <c r="AD1162" s="97"/>
      <c r="AE1162" s="97"/>
      <c r="AF1162" s="97"/>
      <c r="AG1162" s="97"/>
      <c r="AH1162" s="97"/>
      <c r="AI1162" s="97"/>
      <c r="AJ1162" s="97"/>
      <c r="AK1162" s="97"/>
      <c r="AL1162" s="97"/>
      <c r="AM1162" s="97"/>
      <c r="AN1162" s="97"/>
      <c r="AO1162" s="97"/>
      <c r="AP1162" s="97"/>
      <c r="AQ1162" s="97"/>
      <c r="AR1162" s="97"/>
      <c r="AS1162" s="97"/>
      <c r="AT1162" s="97"/>
      <c r="AU1162" s="97"/>
      <c r="AV1162" s="97"/>
    </row>
    <row r="1163" spans="1:48" ht="12" customHeight="1" x14ac:dyDescent="0.3">
      <c r="A1163" s="97"/>
      <c r="B1163" s="97"/>
      <c r="C1163" s="97"/>
      <c r="D1163" s="97"/>
      <c r="E1163" s="97"/>
      <c r="F1163" s="97"/>
      <c r="G1163" s="97"/>
      <c r="H1163" s="97"/>
      <c r="I1163" s="97"/>
      <c r="J1163" s="97"/>
      <c r="K1163" s="97"/>
      <c r="L1163" s="97"/>
      <c r="M1163" s="97"/>
      <c r="N1163" s="97"/>
      <c r="O1163" s="97"/>
      <c r="P1163" s="97"/>
      <c r="Q1163" s="97"/>
      <c r="R1163" s="97"/>
      <c r="S1163" s="97"/>
      <c r="T1163" s="97"/>
      <c r="U1163" s="97"/>
      <c r="V1163" s="97"/>
      <c r="W1163" s="97"/>
      <c r="X1163" s="97"/>
      <c r="Y1163" s="97"/>
      <c r="Z1163" s="97"/>
      <c r="AA1163" s="97"/>
      <c r="AB1163" s="97"/>
      <c r="AC1163" s="97"/>
      <c r="AD1163" s="97"/>
      <c r="AE1163" s="97"/>
      <c r="AF1163" s="97"/>
      <c r="AG1163" s="97"/>
      <c r="AH1163" s="97"/>
      <c r="AI1163" s="97"/>
      <c r="AJ1163" s="97"/>
      <c r="AK1163" s="97"/>
      <c r="AL1163" s="97"/>
      <c r="AM1163" s="97"/>
      <c r="AN1163" s="97"/>
      <c r="AO1163" s="97"/>
      <c r="AP1163" s="97"/>
      <c r="AQ1163" s="97"/>
      <c r="AR1163" s="97"/>
      <c r="AS1163" s="97"/>
      <c r="AT1163" s="97"/>
      <c r="AU1163" s="97"/>
      <c r="AV1163" s="97"/>
    </row>
    <row r="1164" spans="1:48" ht="12" customHeight="1" x14ac:dyDescent="0.3">
      <c r="A1164" s="97"/>
      <c r="B1164" s="97"/>
      <c r="C1164" s="97"/>
      <c r="D1164" s="97"/>
      <c r="E1164" s="97"/>
      <c r="F1164" s="97"/>
      <c r="G1164" s="97"/>
      <c r="H1164" s="97"/>
      <c r="I1164" s="97"/>
      <c r="J1164" s="97"/>
      <c r="K1164" s="97"/>
      <c r="L1164" s="97"/>
      <c r="M1164" s="97"/>
      <c r="N1164" s="97"/>
      <c r="O1164" s="97"/>
      <c r="P1164" s="97"/>
      <c r="Q1164" s="97"/>
      <c r="R1164" s="97"/>
      <c r="S1164" s="97"/>
      <c r="T1164" s="97"/>
      <c r="U1164" s="97"/>
      <c r="V1164" s="97"/>
      <c r="W1164" s="97"/>
      <c r="X1164" s="97"/>
      <c r="Y1164" s="97"/>
      <c r="Z1164" s="97"/>
      <c r="AA1164" s="97"/>
      <c r="AB1164" s="97"/>
      <c r="AC1164" s="97"/>
      <c r="AD1164" s="97"/>
      <c r="AE1164" s="97"/>
      <c r="AF1164" s="97"/>
      <c r="AG1164" s="97"/>
      <c r="AH1164" s="97"/>
      <c r="AI1164" s="97"/>
      <c r="AJ1164" s="97"/>
      <c r="AK1164" s="97"/>
      <c r="AL1164" s="97"/>
      <c r="AM1164" s="97"/>
      <c r="AN1164" s="97"/>
      <c r="AO1164" s="97"/>
      <c r="AP1164" s="97"/>
      <c r="AQ1164" s="97"/>
      <c r="AR1164" s="97"/>
      <c r="AS1164" s="97"/>
      <c r="AT1164" s="97"/>
      <c r="AU1164" s="97"/>
      <c r="AV1164" s="97"/>
    </row>
    <row r="1165" spans="1:48" ht="12" customHeight="1" x14ac:dyDescent="0.3">
      <c r="A1165" s="97"/>
      <c r="B1165" s="97"/>
      <c r="C1165" s="97"/>
      <c r="D1165" s="97"/>
      <c r="E1165" s="97"/>
      <c r="F1165" s="97"/>
      <c r="G1165" s="97"/>
      <c r="H1165" s="97"/>
      <c r="I1165" s="97"/>
      <c r="J1165" s="97"/>
      <c r="K1165" s="97"/>
      <c r="L1165" s="97"/>
      <c r="M1165" s="97"/>
      <c r="N1165" s="97"/>
      <c r="O1165" s="97"/>
      <c r="P1165" s="97"/>
      <c r="Q1165" s="97"/>
      <c r="R1165" s="97"/>
      <c r="S1165" s="97"/>
      <c r="T1165" s="97"/>
      <c r="U1165" s="97"/>
      <c r="V1165" s="97"/>
      <c r="W1165" s="97"/>
      <c r="X1165" s="97"/>
      <c r="Y1165" s="97"/>
      <c r="Z1165" s="97"/>
      <c r="AA1165" s="97"/>
      <c r="AB1165" s="97"/>
      <c r="AC1165" s="97"/>
      <c r="AD1165" s="97"/>
      <c r="AE1165" s="97"/>
      <c r="AF1165" s="97"/>
      <c r="AG1165" s="97"/>
      <c r="AH1165" s="97"/>
      <c r="AI1165" s="97"/>
      <c r="AJ1165" s="97"/>
      <c r="AK1165" s="97"/>
      <c r="AL1165" s="97"/>
      <c r="AM1165" s="97"/>
      <c r="AN1165" s="97"/>
      <c r="AO1165" s="97"/>
      <c r="AP1165" s="97"/>
      <c r="AQ1165" s="97"/>
      <c r="AR1165" s="97"/>
      <c r="AS1165" s="97"/>
      <c r="AT1165" s="97"/>
      <c r="AU1165" s="97"/>
      <c r="AV1165" s="97"/>
    </row>
    <row r="1166" spans="1:48" ht="12" customHeight="1" x14ac:dyDescent="0.3">
      <c r="A1166" s="97"/>
      <c r="B1166" s="97"/>
      <c r="C1166" s="97"/>
      <c r="D1166" s="97"/>
      <c r="E1166" s="97"/>
      <c r="F1166" s="97"/>
      <c r="G1166" s="97"/>
      <c r="H1166" s="97"/>
      <c r="I1166" s="97"/>
      <c r="J1166" s="97"/>
      <c r="K1166" s="97"/>
      <c r="L1166" s="97"/>
      <c r="M1166" s="97"/>
      <c r="N1166" s="97"/>
      <c r="O1166" s="97"/>
      <c r="P1166" s="97"/>
      <c r="Q1166" s="97"/>
      <c r="R1166" s="97"/>
      <c r="S1166" s="97"/>
      <c r="T1166" s="97"/>
      <c r="U1166" s="97"/>
      <c r="V1166" s="97"/>
      <c r="W1166" s="97"/>
      <c r="X1166" s="97"/>
      <c r="Y1166" s="97"/>
      <c r="Z1166" s="97"/>
      <c r="AA1166" s="97"/>
      <c r="AB1166" s="97"/>
      <c r="AC1166" s="97"/>
      <c r="AD1166" s="97"/>
      <c r="AE1166" s="97"/>
      <c r="AF1166" s="97"/>
      <c r="AG1166" s="97"/>
      <c r="AH1166" s="97"/>
      <c r="AI1166" s="97"/>
      <c r="AJ1166" s="97"/>
      <c r="AK1166" s="97"/>
      <c r="AL1166" s="97"/>
      <c r="AM1166" s="97"/>
      <c r="AN1166" s="97"/>
      <c r="AO1166" s="97"/>
      <c r="AP1166" s="97"/>
      <c r="AQ1166" s="97"/>
      <c r="AR1166" s="97"/>
      <c r="AS1166" s="97"/>
      <c r="AT1166" s="97"/>
      <c r="AU1166" s="97"/>
      <c r="AV1166" s="97"/>
    </row>
    <row r="1167" spans="1:48" ht="12" customHeight="1" x14ac:dyDescent="0.3">
      <c r="A1167" s="97"/>
      <c r="B1167" s="97"/>
      <c r="C1167" s="97"/>
      <c r="D1167" s="97"/>
      <c r="E1167" s="97"/>
      <c r="F1167" s="97"/>
      <c r="G1167" s="97"/>
      <c r="H1167" s="97"/>
      <c r="I1167" s="97"/>
      <c r="J1167" s="97"/>
      <c r="K1167" s="97"/>
      <c r="L1167" s="97"/>
      <c r="M1167" s="97"/>
      <c r="N1167" s="97"/>
      <c r="O1167" s="97"/>
      <c r="P1167" s="97"/>
      <c r="Q1167" s="97"/>
      <c r="R1167" s="97"/>
      <c r="S1167" s="97"/>
      <c r="T1167" s="97"/>
      <c r="U1167" s="97"/>
      <c r="V1167" s="97"/>
      <c r="W1167" s="97"/>
      <c r="X1167" s="97"/>
      <c r="Y1167" s="97"/>
      <c r="Z1167" s="97"/>
      <c r="AA1167" s="97"/>
      <c r="AB1167" s="97"/>
      <c r="AC1167" s="97"/>
      <c r="AD1167" s="97"/>
      <c r="AE1167" s="97"/>
      <c r="AF1167" s="97"/>
      <c r="AG1167" s="97"/>
      <c r="AH1167" s="97"/>
      <c r="AI1167" s="97"/>
      <c r="AJ1167" s="97"/>
      <c r="AK1167" s="97"/>
      <c r="AL1167" s="97"/>
      <c r="AM1167" s="97"/>
      <c r="AN1167" s="97"/>
      <c r="AO1167" s="97"/>
      <c r="AP1167" s="97"/>
      <c r="AQ1167" s="97"/>
      <c r="AR1167" s="97"/>
      <c r="AS1167" s="97"/>
      <c r="AT1167" s="97"/>
      <c r="AU1167" s="97"/>
      <c r="AV1167" s="97"/>
    </row>
    <row r="1168" spans="1:48" ht="12" customHeight="1" x14ac:dyDescent="0.3">
      <c r="A1168" s="97"/>
      <c r="B1168" s="97"/>
      <c r="C1168" s="97"/>
      <c r="D1168" s="97"/>
      <c r="E1168" s="97"/>
      <c r="F1168" s="97"/>
      <c r="G1168" s="97"/>
      <c r="H1168" s="97"/>
      <c r="I1168" s="97"/>
      <c r="J1168" s="97"/>
      <c r="K1168" s="97"/>
      <c r="L1168" s="97"/>
      <c r="M1168" s="97"/>
      <c r="N1168" s="97"/>
      <c r="O1168" s="97"/>
      <c r="P1168" s="97"/>
      <c r="Q1168" s="97"/>
      <c r="R1168" s="97"/>
      <c r="S1168" s="97"/>
      <c r="T1168" s="97"/>
      <c r="U1168" s="97"/>
      <c r="V1168" s="97"/>
      <c r="W1168" s="97"/>
      <c r="X1168" s="97"/>
      <c r="Y1168" s="97"/>
      <c r="Z1168" s="97"/>
      <c r="AA1168" s="97"/>
      <c r="AB1168" s="97"/>
      <c r="AC1168" s="97"/>
      <c r="AD1168" s="97"/>
      <c r="AE1168" s="97"/>
      <c r="AF1168" s="97"/>
      <c r="AG1168" s="97"/>
      <c r="AH1168" s="97"/>
      <c r="AI1168" s="97"/>
      <c r="AJ1168" s="97"/>
      <c r="AK1168" s="97"/>
      <c r="AL1168" s="97"/>
      <c r="AM1168" s="97"/>
      <c r="AN1168" s="97"/>
      <c r="AO1168" s="97"/>
      <c r="AP1168" s="97"/>
      <c r="AQ1168" s="97"/>
      <c r="AR1168" s="97"/>
      <c r="AS1168" s="97"/>
      <c r="AT1168" s="97"/>
      <c r="AU1168" s="97"/>
      <c r="AV1168" s="97"/>
    </row>
    <row r="1169" spans="1:48" ht="12" customHeight="1" x14ac:dyDescent="0.3">
      <c r="A1169" s="97"/>
      <c r="B1169" s="97"/>
      <c r="C1169" s="97"/>
      <c r="D1169" s="97"/>
      <c r="E1169" s="97"/>
      <c r="F1169" s="97"/>
      <c r="G1169" s="97"/>
      <c r="H1169" s="97"/>
      <c r="I1169" s="97"/>
      <c r="J1169" s="97"/>
      <c r="K1169" s="97"/>
      <c r="L1169" s="97"/>
      <c r="M1169" s="97"/>
      <c r="N1169" s="97"/>
      <c r="O1169" s="97"/>
      <c r="P1169" s="97"/>
      <c r="Q1169" s="97"/>
      <c r="R1169" s="97"/>
      <c r="S1169" s="97"/>
      <c r="T1169" s="97"/>
      <c r="U1169" s="97"/>
      <c r="V1169" s="97"/>
      <c r="W1169" s="97"/>
      <c r="X1169" s="97"/>
      <c r="Y1169" s="97"/>
      <c r="Z1169" s="97"/>
      <c r="AA1169" s="97"/>
      <c r="AB1169" s="97"/>
      <c r="AC1169" s="97"/>
      <c r="AD1169" s="97"/>
      <c r="AE1169" s="97"/>
      <c r="AF1169" s="97"/>
      <c r="AG1169" s="97"/>
      <c r="AH1169" s="97"/>
      <c r="AI1169" s="97"/>
      <c r="AJ1169" s="97"/>
      <c r="AK1169" s="97"/>
      <c r="AL1169" s="97"/>
      <c r="AM1169" s="97"/>
      <c r="AN1169" s="97"/>
      <c r="AO1169" s="97"/>
      <c r="AP1169" s="97"/>
      <c r="AQ1169" s="97"/>
      <c r="AR1169" s="97"/>
      <c r="AS1169" s="97"/>
      <c r="AT1169" s="97"/>
      <c r="AU1169" s="97"/>
      <c r="AV1169" s="97"/>
    </row>
    <row r="1170" spans="1:48" ht="12" customHeight="1" x14ac:dyDescent="0.3">
      <c r="A1170" s="97"/>
      <c r="B1170" s="97"/>
      <c r="C1170" s="97"/>
      <c r="D1170" s="97"/>
      <c r="E1170" s="97"/>
      <c r="F1170" s="97"/>
      <c r="G1170" s="97"/>
      <c r="H1170" s="97"/>
      <c r="I1170" s="97"/>
      <c r="J1170" s="97"/>
      <c r="K1170" s="97"/>
      <c r="L1170" s="97"/>
      <c r="M1170" s="97"/>
      <c r="N1170" s="97"/>
      <c r="O1170" s="97"/>
      <c r="P1170" s="97"/>
      <c r="Q1170" s="97"/>
      <c r="R1170" s="97"/>
      <c r="S1170" s="97"/>
      <c r="T1170" s="97"/>
      <c r="U1170" s="97"/>
      <c r="V1170" s="97"/>
      <c r="W1170" s="97"/>
      <c r="X1170" s="97"/>
      <c r="Y1170" s="97"/>
      <c r="Z1170" s="97"/>
      <c r="AA1170" s="97"/>
      <c r="AB1170" s="97"/>
      <c r="AC1170" s="97"/>
      <c r="AD1170" s="97"/>
      <c r="AE1170" s="97"/>
      <c r="AF1170" s="97"/>
      <c r="AG1170" s="97"/>
      <c r="AH1170" s="97"/>
      <c r="AI1170" s="97"/>
      <c r="AJ1170" s="97"/>
      <c r="AK1170" s="97"/>
      <c r="AL1170" s="97"/>
      <c r="AM1170" s="97"/>
      <c r="AN1170" s="97"/>
      <c r="AO1170" s="97"/>
      <c r="AP1170" s="97"/>
      <c r="AQ1170" s="97"/>
      <c r="AR1170" s="97"/>
      <c r="AS1170" s="97"/>
      <c r="AT1170" s="97"/>
      <c r="AU1170" s="97"/>
      <c r="AV1170" s="97"/>
    </row>
    <row r="1171" spans="1:48" ht="12" customHeight="1" x14ac:dyDescent="0.3">
      <c r="A1171" s="97"/>
      <c r="B1171" s="97"/>
      <c r="C1171" s="97"/>
      <c r="D1171" s="97"/>
      <c r="E1171" s="97"/>
      <c r="F1171" s="97"/>
      <c r="G1171" s="97"/>
      <c r="H1171" s="97"/>
      <c r="I1171" s="97"/>
      <c r="J1171" s="97"/>
      <c r="K1171" s="97"/>
      <c r="L1171" s="97"/>
      <c r="M1171" s="97"/>
      <c r="N1171" s="97"/>
      <c r="O1171" s="97"/>
      <c r="P1171" s="97"/>
      <c r="Q1171" s="97"/>
      <c r="R1171" s="97"/>
      <c r="S1171" s="97"/>
      <c r="T1171" s="97"/>
      <c r="U1171" s="97"/>
      <c r="V1171" s="97"/>
      <c r="W1171" s="97"/>
      <c r="X1171" s="97"/>
      <c r="Y1171" s="97"/>
      <c r="Z1171" s="97"/>
      <c r="AA1171" s="97"/>
      <c r="AB1171" s="97"/>
      <c r="AC1171" s="97"/>
      <c r="AD1171" s="97"/>
      <c r="AE1171" s="97"/>
      <c r="AF1171" s="97"/>
      <c r="AG1171" s="97"/>
      <c r="AH1171" s="97"/>
      <c r="AI1171" s="97"/>
      <c r="AJ1171" s="97"/>
      <c r="AK1171" s="97"/>
      <c r="AL1171" s="97"/>
      <c r="AM1171" s="97"/>
      <c r="AN1171" s="97"/>
      <c r="AO1171" s="97"/>
      <c r="AP1171" s="97"/>
      <c r="AQ1171" s="97"/>
      <c r="AR1171" s="97"/>
      <c r="AS1171" s="97"/>
      <c r="AT1171" s="97"/>
      <c r="AU1171" s="97"/>
      <c r="AV1171" s="97"/>
    </row>
    <row r="1172" spans="1:48" ht="12" customHeight="1" x14ac:dyDescent="0.3">
      <c r="A1172" s="97"/>
      <c r="B1172" s="97"/>
      <c r="C1172" s="97"/>
      <c r="D1172" s="97"/>
      <c r="E1172" s="97"/>
      <c r="F1172" s="97"/>
      <c r="G1172" s="97"/>
      <c r="H1172" s="97"/>
      <c r="I1172" s="97"/>
      <c r="J1172" s="97"/>
      <c r="K1172" s="97"/>
      <c r="L1172" s="97"/>
      <c r="M1172" s="97"/>
      <c r="N1172" s="97"/>
      <c r="O1172" s="97"/>
      <c r="P1172" s="97"/>
      <c r="Q1172" s="97"/>
      <c r="R1172" s="97"/>
      <c r="S1172" s="97"/>
      <c r="T1172" s="97"/>
      <c r="U1172" s="97"/>
      <c r="V1172" s="97"/>
      <c r="W1172" s="97"/>
      <c r="X1172" s="97"/>
      <c r="Y1172" s="97"/>
      <c r="Z1172" s="97"/>
      <c r="AA1172" s="97"/>
      <c r="AB1172" s="97"/>
      <c r="AC1172" s="97"/>
      <c r="AD1172" s="97"/>
      <c r="AE1172" s="97"/>
      <c r="AF1172" s="97"/>
      <c r="AG1172" s="97"/>
      <c r="AH1172" s="97"/>
      <c r="AI1172" s="97"/>
      <c r="AJ1172" s="97"/>
      <c r="AK1172" s="97"/>
      <c r="AL1172" s="97"/>
      <c r="AM1172" s="97"/>
      <c r="AN1172" s="97"/>
      <c r="AO1172" s="97"/>
      <c r="AP1172" s="97"/>
      <c r="AQ1172" s="97"/>
      <c r="AR1172" s="97"/>
      <c r="AS1172" s="97"/>
      <c r="AT1172" s="97"/>
      <c r="AU1172" s="97"/>
      <c r="AV1172" s="97"/>
    </row>
    <row r="1173" spans="1:48" ht="12" customHeight="1" x14ac:dyDescent="0.3">
      <c r="A1173" s="97"/>
      <c r="B1173" s="97"/>
      <c r="C1173" s="97"/>
      <c r="D1173" s="97"/>
      <c r="E1173" s="97"/>
      <c r="F1173" s="97"/>
      <c r="G1173" s="97"/>
      <c r="H1173" s="97"/>
      <c r="I1173" s="97"/>
      <c r="J1173" s="97"/>
      <c r="K1173" s="97"/>
      <c r="L1173" s="97"/>
      <c r="M1173" s="97"/>
      <c r="N1173" s="97"/>
      <c r="O1173" s="97"/>
      <c r="P1173" s="97"/>
      <c r="Q1173" s="97"/>
      <c r="R1173" s="97"/>
      <c r="S1173" s="97"/>
      <c r="T1173" s="97"/>
      <c r="U1173" s="97"/>
      <c r="V1173" s="97"/>
      <c r="W1173" s="97"/>
      <c r="X1173" s="97"/>
      <c r="Y1173" s="97"/>
      <c r="Z1173" s="97"/>
      <c r="AA1173" s="97"/>
      <c r="AB1173" s="97"/>
      <c r="AC1173" s="97"/>
      <c r="AD1173" s="97"/>
      <c r="AE1173" s="97"/>
      <c r="AF1173" s="97"/>
      <c r="AG1173" s="97"/>
      <c r="AH1173" s="97"/>
      <c r="AI1173" s="97"/>
      <c r="AJ1173" s="97"/>
      <c r="AK1173" s="97"/>
      <c r="AL1173" s="97"/>
      <c r="AM1173" s="97"/>
      <c r="AN1173" s="97"/>
      <c r="AO1173" s="97"/>
      <c r="AP1173" s="97"/>
      <c r="AQ1173" s="97"/>
      <c r="AR1173" s="97"/>
      <c r="AS1173" s="97"/>
      <c r="AT1173" s="97"/>
      <c r="AU1173" s="97"/>
      <c r="AV1173" s="97"/>
    </row>
    <row r="1174" spans="1:48" ht="12" customHeight="1" x14ac:dyDescent="0.3">
      <c r="A1174" s="97"/>
      <c r="B1174" s="97"/>
      <c r="C1174" s="97"/>
      <c r="D1174" s="97"/>
      <c r="E1174" s="97"/>
      <c r="F1174" s="97"/>
      <c r="G1174" s="97"/>
      <c r="H1174" s="97"/>
      <c r="I1174" s="97"/>
      <c r="J1174" s="97"/>
      <c r="K1174" s="97"/>
      <c r="L1174" s="97"/>
      <c r="M1174" s="97"/>
      <c r="N1174" s="97"/>
      <c r="O1174" s="97"/>
      <c r="P1174" s="97"/>
      <c r="Q1174" s="97"/>
      <c r="R1174" s="97"/>
      <c r="S1174" s="97"/>
      <c r="T1174" s="97"/>
      <c r="U1174" s="97"/>
      <c r="V1174" s="97"/>
      <c r="W1174" s="97"/>
      <c r="X1174" s="97"/>
      <c r="Y1174" s="97"/>
      <c r="Z1174" s="97"/>
      <c r="AA1174" s="97"/>
      <c r="AB1174" s="97"/>
      <c r="AC1174" s="97"/>
      <c r="AD1174" s="97"/>
      <c r="AE1174" s="97"/>
      <c r="AF1174" s="97"/>
      <c r="AG1174" s="97"/>
      <c r="AH1174" s="97"/>
      <c r="AI1174" s="97"/>
      <c r="AJ1174" s="97"/>
      <c r="AK1174" s="97"/>
      <c r="AL1174" s="97"/>
      <c r="AM1174" s="97"/>
      <c r="AN1174" s="97"/>
      <c r="AO1174" s="97"/>
      <c r="AP1174" s="97"/>
      <c r="AQ1174" s="97"/>
      <c r="AR1174" s="97"/>
      <c r="AS1174" s="97"/>
      <c r="AT1174" s="97"/>
      <c r="AU1174" s="97"/>
      <c r="AV1174" s="97"/>
    </row>
    <row r="1175" spans="1:48" ht="12" customHeight="1" x14ac:dyDescent="0.3">
      <c r="A1175" s="97"/>
      <c r="B1175" s="97"/>
      <c r="C1175" s="97"/>
      <c r="D1175" s="97"/>
      <c r="E1175" s="97"/>
      <c r="F1175" s="97"/>
      <c r="G1175" s="97"/>
      <c r="H1175" s="97"/>
      <c r="I1175" s="97"/>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row>
    <row r="1176" spans="1:48" ht="12" customHeight="1" x14ac:dyDescent="0.3">
      <c r="A1176" s="97"/>
      <c r="B1176" s="97"/>
      <c r="C1176" s="97"/>
      <c r="D1176" s="97"/>
      <c r="E1176" s="97"/>
      <c r="F1176" s="97"/>
      <c r="G1176" s="97"/>
      <c r="H1176" s="97"/>
      <c r="I1176" s="97"/>
      <c r="J1176" s="97"/>
      <c r="K1176" s="97"/>
      <c r="L1176" s="97"/>
      <c r="M1176" s="97"/>
      <c r="N1176" s="97"/>
      <c r="O1176" s="97"/>
      <c r="P1176" s="97"/>
      <c r="Q1176" s="97"/>
      <c r="R1176" s="97"/>
      <c r="S1176" s="97"/>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7"/>
    </row>
    <row r="1177" spans="1:48" ht="12" customHeight="1" x14ac:dyDescent="0.3">
      <c r="A1177" s="97"/>
      <c r="B1177" s="97"/>
      <c r="C1177" s="97"/>
      <c r="D1177" s="97"/>
      <c r="E1177" s="97"/>
      <c r="F1177" s="97"/>
      <c r="G1177" s="97"/>
      <c r="H1177" s="97"/>
      <c r="I1177" s="97"/>
      <c r="J1177" s="97"/>
      <c r="K1177" s="97"/>
      <c r="L1177" s="97"/>
      <c r="M1177" s="97"/>
      <c r="N1177" s="97"/>
      <c r="O1177" s="97"/>
      <c r="P1177" s="97"/>
      <c r="Q1177" s="97"/>
      <c r="R1177" s="97"/>
      <c r="S1177" s="97"/>
      <c r="T1177" s="97"/>
      <c r="U1177" s="97"/>
      <c r="V1177" s="97"/>
      <c r="W1177" s="97"/>
      <c r="X1177" s="97"/>
      <c r="Y1177" s="97"/>
      <c r="Z1177" s="97"/>
      <c r="AA1177" s="97"/>
      <c r="AB1177" s="97"/>
      <c r="AC1177" s="97"/>
      <c r="AD1177" s="97"/>
      <c r="AE1177" s="97"/>
      <c r="AF1177" s="97"/>
      <c r="AG1177" s="97"/>
      <c r="AH1177" s="97"/>
      <c r="AI1177" s="97"/>
      <c r="AJ1177" s="97"/>
      <c r="AK1177" s="97"/>
      <c r="AL1177" s="97"/>
      <c r="AM1177" s="97"/>
      <c r="AN1177" s="97"/>
      <c r="AO1177" s="97"/>
      <c r="AP1177" s="97"/>
      <c r="AQ1177" s="97"/>
      <c r="AR1177" s="97"/>
      <c r="AS1177" s="97"/>
      <c r="AT1177" s="97"/>
      <c r="AU1177" s="97"/>
      <c r="AV1177" s="97"/>
    </row>
    <row r="1178" spans="1:48" ht="12" customHeight="1" x14ac:dyDescent="0.3">
      <c r="A1178" s="97"/>
      <c r="B1178" s="97"/>
      <c r="C1178" s="97"/>
      <c r="D1178" s="97"/>
      <c r="E1178" s="97"/>
      <c r="F1178" s="97"/>
      <c r="G1178" s="97"/>
      <c r="H1178" s="97"/>
      <c r="I1178" s="97"/>
      <c r="J1178" s="97"/>
      <c r="K1178" s="97"/>
      <c r="L1178" s="97"/>
      <c r="M1178" s="97"/>
      <c r="N1178" s="97"/>
      <c r="O1178" s="97"/>
      <c r="P1178" s="97"/>
      <c r="Q1178" s="97"/>
      <c r="R1178" s="97"/>
      <c r="S1178" s="97"/>
      <c r="T1178" s="97"/>
      <c r="U1178" s="97"/>
      <c r="V1178" s="97"/>
      <c r="W1178" s="97"/>
      <c r="X1178" s="97"/>
      <c r="Y1178" s="97"/>
      <c r="Z1178" s="97"/>
      <c r="AA1178" s="97"/>
      <c r="AB1178" s="97"/>
      <c r="AC1178" s="97"/>
      <c r="AD1178" s="97"/>
      <c r="AE1178" s="97"/>
      <c r="AF1178" s="97"/>
      <c r="AG1178" s="97"/>
      <c r="AH1178" s="97"/>
      <c r="AI1178" s="97"/>
      <c r="AJ1178" s="97"/>
      <c r="AK1178" s="97"/>
      <c r="AL1178" s="97"/>
      <c r="AM1178" s="97"/>
      <c r="AN1178" s="97"/>
      <c r="AO1178" s="97"/>
      <c r="AP1178" s="97"/>
      <c r="AQ1178" s="97"/>
      <c r="AR1178" s="97"/>
      <c r="AS1178" s="97"/>
      <c r="AT1178" s="97"/>
      <c r="AU1178" s="97"/>
      <c r="AV1178" s="97"/>
    </row>
    <row r="1179" spans="1:48" ht="12" customHeight="1" x14ac:dyDescent="0.3">
      <c r="A1179" s="97"/>
      <c r="B1179" s="97"/>
      <c r="C1179" s="97"/>
      <c r="D1179" s="97"/>
      <c r="E1179" s="97"/>
      <c r="F1179" s="97"/>
      <c r="G1179" s="97"/>
      <c r="H1179" s="97"/>
      <c r="I1179" s="97"/>
      <c r="J1179" s="97"/>
      <c r="K1179" s="97"/>
      <c r="L1179" s="97"/>
      <c r="M1179" s="97"/>
      <c r="N1179" s="97"/>
      <c r="O1179" s="97"/>
      <c r="P1179" s="97"/>
      <c r="Q1179" s="97"/>
      <c r="R1179" s="97"/>
      <c r="S1179" s="97"/>
      <c r="T1179" s="97"/>
      <c r="U1179" s="97"/>
      <c r="V1179" s="97"/>
      <c r="W1179" s="97"/>
      <c r="X1179" s="97"/>
      <c r="Y1179" s="97"/>
      <c r="Z1179" s="97"/>
      <c r="AA1179" s="97"/>
      <c r="AB1179" s="97"/>
      <c r="AC1179" s="97"/>
      <c r="AD1179" s="97"/>
      <c r="AE1179" s="97"/>
      <c r="AF1179" s="97"/>
      <c r="AG1179" s="97"/>
      <c r="AH1179" s="97"/>
      <c r="AI1179" s="97"/>
      <c r="AJ1179" s="97"/>
      <c r="AK1179" s="97"/>
      <c r="AL1179" s="97"/>
      <c r="AM1179" s="97"/>
      <c r="AN1179" s="97"/>
      <c r="AO1179" s="97"/>
      <c r="AP1179" s="97"/>
      <c r="AQ1179" s="97"/>
      <c r="AR1179" s="97"/>
      <c r="AS1179" s="97"/>
      <c r="AT1179" s="97"/>
      <c r="AU1179" s="97"/>
      <c r="AV1179" s="97"/>
    </row>
    <row r="1180" spans="1:48" ht="12" customHeight="1" x14ac:dyDescent="0.3">
      <c r="A1180" s="97"/>
      <c r="B1180" s="97"/>
      <c r="C1180" s="97"/>
      <c r="D1180" s="97"/>
      <c r="E1180" s="97"/>
      <c r="F1180" s="97"/>
      <c r="G1180" s="97"/>
      <c r="H1180" s="97"/>
      <c r="I1180" s="97"/>
      <c r="J1180" s="97"/>
      <c r="K1180" s="97"/>
      <c r="L1180" s="97"/>
      <c r="M1180" s="97"/>
      <c r="N1180" s="97"/>
      <c r="O1180" s="97"/>
      <c r="P1180" s="97"/>
      <c r="Q1180" s="97"/>
      <c r="R1180" s="97"/>
      <c r="S1180" s="97"/>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7"/>
    </row>
    <row r="1181" spans="1:48" ht="12" customHeight="1" x14ac:dyDescent="0.3">
      <c r="A1181" s="97"/>
      <c r="B1181" s="97"/>
      <c r="C1181" s="97"/>
      <c r="D1181" s="97"/>
      <c r="E1181" s="97"/>
      <c r="F1181" s="97"/>
      <c r="G1181" s="97"/>
      <c r="H1181" s="97"/>
      <c r="I1181" s="97"/>
      <c r="J1181" s="97"/>
      <c r="K1181" s="97"/>
      <c r="L1181" s="97"/>
      <c r="M1181" s="97"/>
      <c r="N1181" s="97"/>
      <c r="O1181" s="97"/>
      <c r="P1181" s="97"/>
      <c r="Q1181" s="97"/>
      <c r="R1181" s="97"/>
      <c r="S1181" s="97"/>
      <c r="T1181" s="97"/>
      <c r="U1181" s="97"/>
      <c r="V1181" s="97"/>
      <c r="W1181" s="97"/>
      <c r="X1181" s="97"/>
      <c r="Y1181" s="97"/>
      <c r="Z1181" s="97"/>
      <c r="AA1181" s="97"/>
      <c r="AB1181" s="97"/>
      <c r="AC1181" s="97"/>
      <c r="AD1181" s="97"/>
      <c r="AE1181" s="97"/>
      <c r="AF1181" s="97"/>
      <c r="AG1181" s="97"/>
      <c r="AH1181" s="97"/>
      <c r="AI1181" s="97"/>
      <c r="AJ1181" s="97"/>
      <c r="AK1181" s="97"/>
      <c r="AL1181" s="97"/>
      <c r="AM1181" s="97"/>
      <c r="AN1181" s="97"/>
      <c r="AO1181" s="97"/>
      <c r="AP1181" s="97"/>
      <c r="AQ1181" s="97"/>
      <c r="AR1181" s="97"/>
      <c r="AS1181" s="97"/>
      <c r="AT1181" s="97"/>
      <c r="AU1181" s="97"/>
      <c r="AV1181" s="97"/>
    </row>
    <row r="1182" spans="1:48" ht="12" customHeight="1" x14ac:dyDescent="0.3">
      <c r="A1182" s="97"/>
      <c r="B1182" s="97"/>
      <c r="C1182" s="97"/>
      <c r="D1182" s="97"/>
      <c r="E1182" s="97"/>
      <c r="F1182" s="97"/>
      <c r="G1182" s="97"/>
      <c r="H1182" s="97"/>
      <c r="I1182" s="97"/>
      <c r="J1182" s="97"/>
      <c r="K1182" s="97"/>
      <c r="L1182" s="97"/>
      <c r="M1182" s="97"/>
      <c r="N1182" s="97"/>
      <c r="O1182" s="97"/>
      <c r="P1182" s="97"/>
      <c r="Q1182" s="97"/>
      <c r="R1182" s="97"/>
      <c r="S1182" s="97"/>
      <c r="T1182" s="97"/>
      <c r="U1182" s="97"/>
      <c r="V1182" s="97"/>
      <c r="W1182" s="97"/>
      <c r="X1182" s="97"/>
      <c r="Y1182" s="97"/>
      <c r="Z1182" s="97"/>
      <c r="AA1182" s="97"/>
      <c r="AB1182" s="97"/>
      <c r="AC1182" s="97"/>
      <c r="AD1182" s="97"/>
      <c r="AE1182" s="97"/>
      <c r="AF1182" s="97"/>
      <c r="AG1182" s="97"/>
      <c r="AH1182" s="97"/>
      <c r="AI1182" s="97"/>
      <c r="AJ1182" s="97"/>
      <c r="AK1182" s="97"/>
      <c r="AL1182" s="97"/>
      <c r="AM1182" s="97"/>
      <c r="AN1182" s="97"/>
      <c r="AO1182" s="97"/>
      <c r="AP1182" s="97"/>
      <c r="AQ1182" s="97"/>
      <c r="AR1182" s="97"/>
      <c r="AS1182" s="97"/>
      <c r="AT1182" s="97"/>
      <c r="AU1182" s="97"/>
      <c r="AV1182" s="97"/>
    </row>
    <row r="1183" spans="1:48" ht="12" customHeight="1" x14ac:dyDescent="0.3">
      <c r="A1183" s="97"/>
      <c r="B1183" s="97"/>
      <c r="C1183" s="97"/>
      <c r="D1183" s="97"/>
      <c r="E1183" s="97"/>
      <c r="F1183" s="97"/>
      <c r="G1183" s="97"/>
      <c r="H1183" s="97"/>
      <c r="I1183" s="97"/>
      <c r="J1183" s="97"/>
      <c r="K1183" s="97"/>
      <c r="L1183" s="97"/>
      <c r="M1183" s="97"/>
      <c r="N1183" s="97"/>
      <c r="O1183" s="97"/>
      <c r="P1183" s="97"/>
      <c r="Q1183" s="97"/>
      <c r="R1183" s="97"/>
      <c r="S1183" s="97"/>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7"/>
    </row>
    <row r="1184" spans="1:48" ht="12" customHeight="1" x14ac:dyDescent="0.3">
      <c r="A1184" s="97"/>
      <c r="B1184" s="97"/>
      <c r="C1184" s="97"/>
      <c r="D1184" s="97"/>
      <c r="E1184" s="97"/>
      <c r="F1184" s="97"/>
      <c r="G1184" s="97"/>
      <c r="H1184" s="97"/>
      <c r="I1184" s="97"/>
      <c r="J1184" s="97"/>
      <c r="K1184" s="97"/>
      <c r="L1184" s="97"/>
      <c r="M1184" s="97"/>
      <c r="N1184" s="97"/>
      <c r="O1184" s="97"/>
      <c r="P1184" s="97"/>
      <c r="Q1184" s="97"/>
      <c r="R1184" s="97"/>
      <c r="S1184" s="97"/>
      <c r="T1184" s="97"/>
      <c r="U1184" s="97"/>
      <c r="V1184" s="97"/>
      <c r="W1184" s="97"/>
      <c r="X1184" s="97"/>
      <c r="Y1184" s="97"/>
      <c r="Z1184" s="97"/>
      <c r="AA1184" s="97"/>
      <c r="AB1184" s="97"/>
      <c r="AC1184" s="97"/>
      <c r="AD1184" s="97"/>
      <c r="AE1184" s="97"/>
      <c r="AF1184" s="97"/>
      <c r="AG1184" s="97"/>
      <c r="AH1184" s="97"/>
      <c r="AI1184" s="97"/>
      <c r="AJ1184" s="97"/>
      <c r="AK1184" s="97"/>
      <c r="AL1184" s="97"/>
      <c r="AM1184" s="97"/>
      <c r="AN1184" s="97"/>
      <c r="AO1184" s="97"/>
      <c r="AP1184" s="97"/>
      <c r="AQ1184" s="97"/>
      <c r="AR1184" s="97"/>
      <c r="AS1184" s="97"/>
      <c r="AT1184" s="97"/>
      <c r="AU1184" s="97"/>
      <c r="AV1184" s="97"/>
    </row>
    <row r="1185" spans="1:48" ht="12" customHeight="1" x14ac:dyDescent="0.3">
      <c r="A1185" s="97"/>
      <c r="B1185" s="97"/>
      <c r="C1185" s="97"/>
      <c r="D1185" s="97"/>
      <c r="E1185" s="97"/>
      <c r="F1185" s="97"/>
      <c r="G1185" s="97"/>
      <c r="H1185" s="97"/>
      <c r="I1185" s="97"/>
      <c r="J1185" s="97"/>
      <c r="K1185" s="97"/>
      <c r="L1185" s="97"/>
      <c r="M1185" s="97"/>
      <c r="N1185" s="97"/>
      <c r="O1185" s="97"/>
      <c r="P1185" s="97"/>
      <c r="Q1185" s="97"/>
      <c r="R1185" s="97"/>
      <c r="S1185" s="97"/>
      <c r="T1185" s="97"/>
      <c r="U1185" s="97"/>
      <c r="V1185" s="97"/>
      <c r="W1185" s="97"/>
      <c r="X1185" s="97"/>
      <c r="Y1185" s="97"/>
      <c r="Z1185" s="97"/>
      <c r="AA1185" s="97"/>
      <c r="AB1185" s="97"/>
      <c r="AC1185" s="97"/>
      <c r="AD1185" s="97"/>
      <c r="AE1185" s="97"/>
      <c r="AF1185" s="97"/>
      <c r="AG1185" s="97"/>
      <c r="AH1185" s="97"/>
      <c r="AI1185" s="97"/>
      <c r="AJ1185" s="97"/>
      <c r="AK1185" s="97"/>
      <c r="AL1185" s="97"/>
      <c r="AM1185" s="97"/>
      <c r="AN1185" s="97"/>
      <c r="AO1185" s="97"/>
      <c r="AP1185" s="97"/>
      <c r="AQ1185" s="97"/>
      <c r="AR1185" s="97"/>
      <c r="AS1185" s="97"/>
      <c r="AT1185" s="97"/>
      <c r="AU1185" s="97"/>
      <c r="AV1185" s="97"/>
    </row>
    <row r="1186" spans="1:48" ht="12" customHeight="1" x14ac:dyDescent="0.3">
      <c r="A1186" s="97"/>
      <c r="B1186" s="97"/>
      <c r="C1186" s="97"/>
      <c r="D1186" s="97"/>
      <c r="E1186" s="97"/>
      <c r="F1186" s="97"/>
      <c r="G1186" s="97"/>
      <c r="H1186" s="97"/>
      <c r="I1186" s="97"/>
      <c r="J1186" s="97"/>
      <c r="K1186" s="97"/>
      <c r="L1186" s="97"/>
      <c r="M1186" s="97"/>
      <c r="N1186" s="97"/>
      <c r="O1186" s="97"/>
      <c r="P1186" s="97"/>
      <c r="Q1186" s="97"/>
      <c r="R1186" s="97"/>
      <c r="S1186" s="97"/>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7"/>
    </row>
    <row r="1187" spans="1:48" ht="12" customHeight="1" x14ac:dyDescent="0.3">
      <c r="A1187" s="97"/>
      <c r="B1187" s="97"/>
      <c r="C1187" s="97"/>
      <c r="D1187" s="97"/>
      <c r="E1187" s="97"/>
      <c r="F1187" s="97"/>
      <c r="G1187" s="97"/>
      <c r="H1187" s="97"/>
      <c r="I1187" s="97"/>
      <c r="J1187" s="97"/>
      <c r="K1187" s="97"/>
      <c r="L1187" s="97"/>
      <c r="M1187" s="97"/>
      <c r="N1187" s="97"/>
      <c r="O1187" s="97"/>
      <c r="P1187" s="97"/>
      <c r="Q1187" s="97"/>
      <c r="R1187" s="97"/>
      <c r="S1187" s="97"/>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7"/>
    </row>
    <row r="1188" spans="1:48" ht="12" customHeight="1" x14ac:dyDescent="0.3">
      <c r="A1188" s="97"/>
      <c r="B1188" s="97"/>
      <c r="C1188" s="97"/>
      <c r="D1188" s="97"/>
      <c r="E1188" s="97"/>
      <c r="F1188" s="97"/>
      <c r="G1188" s="97"/>
      <c r="H1188" s="97"/>
      <c r="I1188" s="97"/>
      <c r="J1188" s="97"/>
      <c r="K1188" s="97"/>
      <c r="L1188" s="97"/>
      <c r="M1188" s="97"/>
      <c r="N1188" s="97"/>
      <c r="O1188" s="97"/>
      <c r="P1188" s="97"/>
      <c r="Q1188" s="97"/>
      <c r="R1188" s="97"/>
      <c r="S1188" s="97"/>
      <c r="T1188" s="97"/>
      <c r="U1188" s="97"/>
      <c r="V1188" s="97"/>
      <c r="W1188" s="97"/>
      <c r="X1188" s="97"/>
      <c r="Y1188" s="97"/>
      <c r="Z1188" s="97"/>
      <c r="AA1188" s="97"/>
      <c r="AB1188" s="97"/>
      <c r="AC1188" s="97"/>
      <c r="AD1188" s="97"/>
      <c r="AE1188" s="97"/>
      <c r="AF1188" s="97"/>
      <c r="AG1188" s="97"/>
      <c r="AH1188" s="97"/>
      <c r="AI1188" s="97"/>
      <c r="AJ1188" s="97"/>
      <c r="AK1188" s="97"/>
      <c r="AL1188" s="97"/>
      <c r="AM1188" s="97"/>
      <c r="AN1188" s="97"/>
      <c r="AO1188" s="97"/>
      <c r="AP1188" s="97"/>
      <c r="AQ1188" s="97"/>
      <c r="AR1188" s="97"/>
      <c r="AS1188" s="97"/>
      <c r="AT1188" s="97"/>
      <c r="AU1188" s="97"/>
      <c r="AV1188" s="97"/>
    </row>
    <row r="1189" spans="1:48" ht="12" customHeight="1" x14ac:dyDescent="0.3">
      <c r="A1189" s="97"/>
      <c r="B1189" s="97"/>
      <c r="C1189" s="97"/>
      <c r="D1189" s="97"/>
      <c r="E1189" s="97"/>
      <c r="F1189" s="97"/>
      <c r="G1189" s="97"/>
      <c r="H1189" s="97"/>
      <c r="I1189" s="97"/>
      <c r="J1189" s="97"/>
      <c r="K1189" s="97"/>
      <c r="L1189" s="97"/>
      <c r="M1189" s="97"/>
      <c r="N1189" s="97"/>
      <c r="O1189" s="97"/>
      <c r="P1189" s="97"/>
      <c r="Q1189" s="97"/>
      <c r="R1189" s="97"/>
      <c r="S1189" s="97"/>
      <c r="T1189" s="97"/>
      <c r="U1189" s="97"/>
      <c r="V1189" s="97"/>
      <c r="W1189" s="97"/>
      <c r="X1189" s="97"/>
      <c r="Y1189" s="97"/>
      <c r="Z1189" s="97"/>
      <c r="AA1189" s="97"/>
      <c r="AB1189" s="97"/>
      <c r="AC1189" s="97"/>
      <c r="AD1189" s="97"/>
      <c r="AE1189" s="97"/>
      <c r="AF1189" s="97"/>
      <c r="AG1189" s="97"/>
      <c r="AH1189" s="97"/>
      <c r="AI1189" s="97"/>
      <c r="AJ1189" s="97"/>
      <c r="AK1189" s="97"/>
      <c r="AL1189" s="97"/>
      <c r="AM1189" s="97"/>
      <c r="AN1189" s="97"/>
      <c r="AO1189" s="97"/>
      <c r="AP1189" s="97"/>
      <c r="AQ1189" s="97"/>
      <c r="AR1189" s="97"/>
      <c r="AS1189" s="97"/>
      <c r="AT1189" s="97"/>
      <c r="AU1189" s="97"/>
      <c r="AV1189" s="97"/>
    </row>
    <row r="1190" spans="1:48" ht="12" customHeight="1" x14ac:dyDescent="0.3">
      <c r="A1190" s="97"/>
      <c r="B1190" s="97"/>
      <c r="C1190" s="97"/>
      <c r="D1190" s="97"/>
      <c r="E1190" s="97"/>
      <c r="F1190" s="97"/>
      <c r="G1190" s="97"/>
      <c r="H1190" s="97"/>
      <c r="I1190" s="97"/>
      <c r="J1190" s="97"/>
      <c r="K1190" s="97"/>
      <c r="L1190" s="97"/>
      <c r="M1190" s="97"/>
      <c r="N1190" s="97"/>
      <c r="O1190" s="97"/>
      <c r="P1190" s="97"/>
      <c r="Q1190" s="97"/>
      <c r="R1190" s="97"/>
      <c r="S1190" s="97"/>
      <c r="T1190" s="97"/>
      <c r="U1190" s="97"/>
      <c r="V1190" s="97"/>
      <c r="W1190" s="97"/>
      <c r="X1190" s="97"/>
      <c r="Y1190" s="97"/>
      <c r="Z1190" s="97"/>
      <c r="AA1190" s="97"/>
      <c r="AB1190" s="97"/>
      <c r="AC1190" s="97"/>
      <c r="AD1190" s="97"/>
      <c r="AE1190" s="97"/>
      <c r="AF1190" s="97"/>
      <c r="AG1190" s="97"/>
      <c r="AH1190" s="97"/>
      <c r="AI1190" s="97"/>
      <c r="AJ1190" s="97"/>
      <c r="AK1190" s="97"/>
      <c r="AL1190" s="97"/>
      <c r="AM1190" s="97"/>
      <c r="AN1190" s="97"/>
      <c r="AO1190" s="97"/>
      <c r="AP1190" s="97"/>
      <c r="AQ1190" s="97"/>
      <c r="AR1190" s="97"/>
      <c r="AS1190" s="97"/>
      <c r="AT1190" s="97"/>
      <c r="AU1190" s="97"/>
      <c r="AV1190" s="97"/>
    </row>
    <row r="1191" spans="1:48" ht="12" customHeight="1" x14ac:dyDescent="0.3">
      <c r="A1191" s="97"/>
      <c r="B1191" s="97"/>
      <c r="C1191" s="97"/>
      <c r="D1191" s="97"/>
      <c r="E1191" s="97"/>
      <c r="F1191" s="97"/>
      <c r="G1191" s="97"/>
      <c r="H1191" s="97"/>
      <c r="I1191" s="97"/>
      <c r="J1191" s="97"/>
      <c r="K1191" s="97"/>
      <c r="L1191" s="97"/>
      <c r="M1191" s="97"/>
      <c r="N1191" s="97"/>
      <c r="O1191" s="97"/>
      <c r="P1191" s="97"/>
      <c r="Q1191" s="97"/>
      <c r="R1191" s="97"/>
      <c r="S1191" s="97"/>
      <c r="T1191" s="97"/>
      <c r="U1191" s="97"/>
      <c r="V1191" s="97"/>
      <c r="W1191" s="97"/>
      <c r="X1191" s="97"/>
      <c r="Y1191" s="97"/>
      <c r="Z1191" s="97"/>
      <c r="AA1191" s="97"/>
      <c r="AB1191" s="97"/>
      <c r="AC1191" s="97"/>
      <c r="AD1191" s="97"/>
      <c r="AE1191" s="97"/>
      <c r="AF1191" s="97"/>
      <c r="AG1191" s="97"/>
      <c r="AH1191" s="97"/>
      <c r="AI1191" s="97"/>
      <c r="AJ1191" s="97"/>
      <c r="AK1191" s="97"/>
      <c r="AL1191" s="97"/>
      <c r="AM1191" s="97"/>
      <c r="AN1191" s="97"/>
      <c r="AO1191" s="97"/>
      <c r="AP1191" s="97"/>
      <c r="AQ1191" s="97"/>
      <c r="AR1191" s="97"/>
      <c r="AS1191" s="97"/>
      <c r="AT1191" s="97"/>
      <c r="AU1191" s="97"/>
      <c r="AV1191" s="97"/>
    </row>
    <row r="1192" spans="1:48" ht="12" customHeight="1" x14ac:dyDescent="0.3">
      <c r="A1192" s="97"/>
      <c r="B1192" s="97"/>
      <c r="C1192" s="97"/>
      <c r="D1192" s="97"/>
      <c r="E1192" s="97"/>
      <c r="F1192" s="97"/>
      <c r="G1192" s="97"/>
      <c r="H1192" s="97"/>
      <c r="I1192" s="97"/>
      <c r="J1192" s="97"/>
      <c r="K1192" s="97"/>
      <c r="L1192" s="97"/>
      <c r="M1192" s="97"/>
      <c r="N1192" s="97"/>
      <c r="O1192" s="97"/>
      <c r="P1192" s="97"/>
      <c r="Q1192" s="97"/>
      <c r="R1192" s="97"/>
      <c r="S1192" s="97"/>
      <c r="T1192" s="97"/>
      <c r="U1192" s="97"/>
      <c r="V1192" s="97"/>
      <c r="W1192" s="97"/>
      <c r="X1192" s="97"/>
      <c r="Y1192" s="97"/>
      <c r="Z1192" s="97"/>
      <c r="AA1192" s="97"/>
      <c r="AB1192" s="97"/>
      <c r="AC1192" s="97"/>
      <c r="AD1192" s="97"/>
      <c r="AE1192" s="97"/>
      <c r="AF1192" s="97"/>
      <c r="AG1192" s="97"/>
      <c r="AH1192" s="97"/>
      <c r="AI1192" s="97"/>
      <c r="AJ1192" s="97"/>
      <c r="AK1192" s="97"/>
      <c r="AL1192" s="97"/>
      <c r="AM1192" s="97"/>
      <c r="AN1192" s="97"/>
      <c r="AO1192" s="97"/>
      <c r="AP1192" s="97"/>
      <c r="AQ1192" s="97"/>
      <c r="AR1192" s="97"/>
      <c r="AS1192" s="97"/>
      <c r="AT1192" s="97"/>
      <c r="AU1192" s="97"/>
      <c r="AV1192" s="97"/>
    </row>
    <row r="1193" spans="1:48" ht="12" customHeight="1" x14ac:dyDescent="0.3">
      <c r="A1193" s="97"/>
      <c r="B1193" s="97"/>
      <c r="C1193" s="97"/>
      <c r="D1193" s="97"/>
      <c r="E1193" s="97"/>
      <c r="F1193" s="97"/>
      <c r="G1193" s="97"/>
      <c r="H1193" s="97"/>
      <c r="I1193" s="97"/>
      <c r="J1193" s="97"/>
      <c r="K1193" s="97"/>
      <c r="L1193" s="97"/>
      <c r="M1193" s="97"/>
      <c r="N1193" s="97"/>
      <c r="O1193" s="97"/>
      <c r="P1193" s="97"/>
      <c r="Q1193" s="97"/>
      <c r="R1193" s="97"/>
      <c r="S1193" s="97"/>
      <c r="T1193" s="97"/>
      <c r="U1193" s="97"/>
      <c r="V1193" s="97"/>
      <c r="W1193" s="97"/>
      <c r="X1193" s="97"/>
      <c r="Y1193" s="97"/>
      <c r="Z1193" s="97"/>
      <c r="AA1193" s="97"/>
      <c r="AB1193" s="97"/>
      <c r="AC1193" s="97"/>
      <c r="AD1193" s="97"/>
      <c r="AE1193" s="97"/>
      <c r="AF1193" s="97"/>
      <c r="AG1193" s="97"/>
      <c r="AH1193" s="97"/>
      <c r="AI1193" s="97"/>
      <c r="AJ1193" s="97"/>
      <c r="AK1193" s="97"/>
      <c r="AL1193" s="97"/>
      <c r="AM1193" s="97"/>
      <c r="AN1193" s="97"/>
      <c r="AO1193" s="97"/>
      <c r="AP1193" s="97"/>
      <c r="AQ1193" s="97"/>
      <c r="AR1193" s="97"/>
      <c r="AS1193" s="97"/>
      <c r="AT1193" s="97"/>
      <c r="AU1193" s="97"/>
      <c r="AV1193" s="97"/>
    </row>
    <row r="1194" spans="1:48" ht="12" customHeight="1" x14ac:dyDescent="0.3">
      <c r="A1194" s="97"/>
      <c r="B1194" s="97"/>
      <c r="C1194" s="97"/>
      <c r="D1194" s="97"/>
      <c r="E1194" s="97"/>
      <c r="F1194" s="97"/>
      <c r="G1194" s="97"/>
      <c r="H1194" s="97"/>
      <c r="I1194" s="97"/>
      <c r="J1194" s="97"/>
      <c r="K1194" s="97"/>
      <c r="L1194" s="97"/>
      <c r="M1194" s="97"/>
      <c r="N1194" s="97"/>
      <c r="O1194" s="97"/>
      <c r="P1194" s="97"/>
      <c r="Q1194" s="97"/>
      <c r="R1194" s="97"/>
      <c r="S1194" s="97"/>
      <c r="T1194" s="97"/>
      <c r="U1194" s="97"/>
      <c r="V1194" s="97"/>
      <c r="W1194" s="97"/>
      <c r="X1194" s="97"/>
      <c r="Y1194" s="97"/>
      <c r="Z1194" s="97"/>
      <c r="AA1194" s="97"/>
      <c r="AB1194" s="97"/>
      <c r="AC1194" s="97"/>
      <c r="AD1194" s="97"/>
      <c r="AE1194" s="97"/>
      <c r="AF1194" s="97"/>
      <c r="AG1194" s="97"/>
      <c r="AH1194" s="97"/>
      <c r="AI1194" s="97"/>
      <c r="AJ1194" s="97"/>
      <c r="AK1194" s="97"/>
      <c r="AL1194" s="97"/>
      <c r="AM1194" s="97"/>
      <c r="AN1194" s="97"/>
      <c r="AO1194" s="97"/>
      <c r="AP1194" s="97"/>
      <c r="AQ1194" s="97"/>
      <c r="AR1194" s="97"/>
      <c r="AS1194" s="97"/>
      <c r="AT1194" s="97"/>
      <c r="AU1194" s="97"/>
      <c r="AV1194" s="97"/>
    </row>
    <row r="1195" spans="1:48" ht="12" customHeight="1" x14ac:dyDescent="0.3">
      <c r="A1195" s="97"/>
      <c r="B1195" s="97"/>
      <c r="C1195" s="97"/>
      <c r="D1195" s="97"/>
      <c r="E1195" s="97"/>
      <c r="F1195" s="97"/>
      <c r="G1195" s="97"/>
      <c r="H1195" s="97"/>
      <c r="I1195" s="97"/>
      <c r="J1195" s="97"/>
      <c r="K1195" s="97"/>
      <c r="L1195" s="97"/>
      <c r="M1195" s="97"/>
      <c r="N1195" s="97"/>
      <c r="O1195" s="97"/>
      <c r="P1195" s="97"/>
      <c r="Q1195" s="97"/>
      <c r="R1195" s="97"/>
      <c r="S1195" s="97"/>
      <c r="T1195" s="97"/>
      <c r="U1195" s="97"/>
      <c r="V1195" s="97"/>
      <c r="W1195" s="97"/>
      <c r="X1195" s="97"/>
      <c r="Y1195" s="97"/>
      <c r="Z1195" s="97"/>
      <c r="AA1195" s="97"/>
      <c r="AB1195" s="97"/>
      <c r="AC1195" s="97"/>
      <c r="AD1195" s="97"/>
      <c r="AE1195" s="97"/>
      <c r="AF1195" s="97"/>
      <c r="AG1195" s="97"/>
      <c r="AH1195" s="97"/>
      <c r="AI1195" s="97"/>
      <c r="AJ1195" s="97"/>
      <c r="AK1195" s="97"/>
      <c r="AL1195" s="97"/>
      <c r="AM1195" s="97"/>
      <c r="AN1195" s="97"/>
      <c r="AO1195" s="97"/>
      <c r="AP1195" s="97"/>
      <c r="AQ1195" s="97"/>
      <c r="AR1195" s="97"/>
      <c r="AS1195" s="97"/>
      <c r="AT1195" s="97"/>
      <c r="AU1195" s="97"/>
      <c r="AV1195" s="97"/>
    </row>
    <row r="1196" spans="1:48" ht="12" customHeight="1" x14ac:dyDescent="0.3">
      <c r="A1196" s="97"/>
      <c r="B1196" s="97"/>
      <c r="C1196" s="97"/>
      <c r="D1196" s="97"/>
      <c r="E1196" s="97"/>
      <c r="F1196" s="97"/>
      <c r="G1196" s="97"/>
      <c r="H1196" s="97"/>
      <c r="I1196" s="97"/>
      <c r="J1196" s="97"/>
      <c r="K1196" s="97"/>
      <c r="L1196" s="97"/>
      <c r="M1196" s="97"/>
      <c r="N1196" s="97"/>
      <c r="O1196" s="97"/>
      <c r="P1196" s="97"/>
      <c r="Q1196" s="97"/>
      <c r="R1196" s="97"/>
      <c r="S1196" s="97"/>
      <c r="T1196" s="97"/>
      <c r="U1196" s="97"/>
      <c r="V1196" s="97"/>
      <c r="W1196" s="97"/>
      <c r="X1196" s="97"/>
      <c r="Y1196" s="97"/>
      <c r="Z1196" s="97"/>
      <c r="AA1196" s="97"/>
      <c r="AB1196" s="97"/>
      <c r="AC1196" s="97"/>
      <c r="AD1196" s="97"/>
      <c r="AE1196" s="97"/>
      <c r="AF1196" s="97"/>
      <c r="AG1196" s="97"/>
      <c r="AH1196" s="97"/>
      <c r="AI1196" s="97"/>
      <c r="AJ1196" s="97"/>
      <c r="AK1196" s="97"/>
      <c r="AL1196" s="97"/>
      <c r="AM1196" s="97"/>
      <c r="AN1196" s="97"/>
      <c r="AO1196" s="97"/>
      <c r="AP1196" s="97"/>
      <c r="AQ1196" s="97"/>
      <c r="AR1196" s="97"/>
      <c r="AS1196" s="97"/>
      <c r="AT1196" s="97"/>
      <c r="AU1196" s="97"/>
      <c r="AV1196" s="97"/>
    </row>
    <row r="1197" spans="1:48" ht="12" customHeight="1" x14ac:dyDescent="0.3">
      <c r="A1197" s="97"/>
      <c r="B1197" s="97"/>
      <c r="C1197" s="97"/>
      <c r="D1197" s="97"/>
      <c r="E1197" s="97"/>
      <c r="F1197" s="97"/>
      <c r="G1197" s="97"/>
      <c r="H1197" s="97"/>
      <c r="I1197" s="97"/>
      <c r="J1197" s="97"/>
      <c r="K1197" s="97"/>
      <c r="L1197" s="97"/>
      <c r="M1197" s="97"/>
      <c r="N1197" s="97"/>
      <c r="O1197" s="97"/>
      <c r="P1197" s="97"/>
      <c r="Q1197" s="97"/>
      <c r="R1197" s="97"/>
      <c r="S1197" s="97"/>
      <c r="T1197" s="97"/>
      <c r="U1197" s="97"/>
      <c r="V1197" s="97"/>
      <c r="W1197" s="97"/>
      <c r="X1197" s="97"/>
      <c r="Y1197" s="97"/>
      <c r="Z1197" s="97"/>
      <c r="AA1197" s="97"/>
      <c r="AB1197" s="97"/>
      <c r="AC1197" s="97"/>
      <c r="AD1197" s="97"/>
      <c r="AE1197" s="97"/>
      <c r="AF1197" s="97"/>
      <c r="AG1197" s="97"/>
      <c r="AH1197" s="97"/>
      <c r="AI1197" s="97"/>
      <c r="AJ1197" s="97"/>
      <c r="AK1197" s="97"/>
      <c r="AL1197" s="97"/>
      <c r="AM1197" s="97"/>
      <c r="AN1197" s="97"/>
      <c r="AO1197" s="97"/>
      <c r="AP1197" s="97"/>
      <c r="AQ1197" s="97"/>
      <c r="AR1197" s="97"/>
      <c r="AS1197" s="97"/>
      <c r="AT1197" s="97"/>
      <c r="AU1197" s="97"/>
      <c r="AV1197" s="97"/>
    </row>
    <row r="1198" spans="1:48" ht="12" customHeight="1" x14ac:dyDescent="0.3">
      <c r="A1198" s="97"/>
      <c r="B1198" s="97"/>
      <c r="C1198" s="97"/>
      <c r="D1198" s="97"/>
      <c r="E1198" s="97"/>
      <c r="F1198" s="97"/>
      <c r="G1198" s="97"/>
      <c r="H1198" s="97"/>
      <c r="I1198" s="97"/>
      <c r="J1198" s="97"/>
      <c r="K1198" s="97"/>
      <c r="L1198" s="97"/>
      <c r="M1198" s="97"/>
      <c r="N1198" s="97"/>
      <c r="O1198" s="97"/>
      <c r="P1198" s="97"/>
      <c r="Q1198" s="97"/>
      <c r="R1198" s="97"/>
      <c r="S1198" s="97"/>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7"/>
    </row>
    <row r="1199" spans="1:48" ht="12" customHeight="1" x14ac:dyDescent="0.3">
      <c r="A1199" s="97"/>
      <c r="B1199" s="97"/>
      <c r="C1199" s="97"/>
      <c r="D1199" s="97"/>
      <c r="E1199" s="97"/>
      <c r="F1199" s="97"/>
      <c r="G1199" s="97"/>
      <c r="H1199" s="97"/>
      <c r="I1199" s="97"/>
      <c r="J1199" s="97"/>
      <c r="K1199" s="97"/>
      <c r="L1199" s="97"/>
      <c r="M1199" s="97"/>
      <c r="N1199" s="97"/>
      <c r="O1199" s="97"/>
      <c r="P1199" s="97"/>
      <c r="Q1199" s="97"/>
      <c r="R1199" s="97"/>
      <c r="S1199" s="97"/>
      <c r="T1199" s="97"/>
      <c r="U1199" s="97"/>
      <c r="V1199" s="97"/>
      <c r="W1199" s="97"/>
      <c r="X1199" s="97"/>
      <c r="Y1199" s="97"/>
      <c r="Z1199" s="97"/>
      <c r="AA1199" s="97"/>
      <c r="AB1199" s="97"/>
      <c r="AC1199" s="97"/>
      <c r="AD1199" s="97"/>
      <c r="AE1199" s="97"/>
      <c r="AF1199" s="97"/>
      <c r="AG1199" s="97"/>
      <c r="AH1199" s="97"/>
      <c r="AI1199" s="97"/>
      <c r="AJ1199" s="97"/>
      <c r="AK1199" s="97"/>
      <c r="AL1199" s="97"/>
      <c r="AM1199" s="97"/>
      <c r="AN1199" s="97"/>
      <c r="AO1199" s="97"/>
      <c r="AP1199" s="97"/>
      <c r="AQ1199" s="97"/>
      <c r="AR1199" s="97"/>
      <c r="AS1199" s="97"/>
      <c r="AT1199" s="97"/>
      <c r="AU1199" s="97"/>
      <c r="AV1199" s="97"/>
    </row>
    <row r="1200" spans="1:48" ht="12" customHeight="1" x14ac:dyDescent="0.3">
      <c r="A1200" s="97"/>
      <c r="B1200" s="97"/>
      <c r="C1200" s="97"/>
      <c r="D1200" s="97"/>
      <c r="E1200" s="97"/>
      <c r="F1200" s="97"/>
      <c r="G1200" s="97"/>
      <c r="H1200" s="97"/>
      <c r="I1200" s="97"/>
      <c r="J1200" s="97"/>
      <c r="K1200" s="97"/>
      <c r="L1200" s="97"/>
      <c r="M1200" s="97"/>
      <c r="N1200" s="97"/>
      <c r="O1200" s="97"/>
      <c r="P1200" s="97"/>
      <c r="Q1200" s="97"/>
      <c r="R1200" s="97"/>
      <c r="S1200" s="97"/>
      <c r="T1200" s="97"/>
      <c r="U1200" s="97"/>
      <c r="V1200" s="97"/>
      <c r="W1200" s="97"/>
      <c r="X1200" s="97"/>
      <c r="Y1200" s="97"/>
      <c r="Z1200" s="97"/>
      <c r="AA1200" s="97"/>
      <c r="AB1200" s="97"/>
      <c r="AC1200" s="97"/>
      <c r="AD1200" s="97"/>
      <c r="AE1200" s="97"/>
      <c r="AF1200" s="97"/>
      <c r="AG1200" s="97"/>
      <c r="AH1200" s="97"/>
      <c r="AI1200" s="97"/>
      <c r="AJ1200" s="97"/>
      <c r="AK1200" s="97"/>
      <c r="AL1200" s="97"/>
      <c r="AM1200" s="97"/>
      <c r="AN1200" s="97"/>
      <c r="AO1200" s="97"/>
      <c r="AP1200" s="97"/>
      <c r="AQ1200" s="97"/>
      <c r="AR1200" s="97"/>
      <c r="AS1200" s="97"/>
      <c r="AT1200" s="97"/>
      <c r="AU1200" s="97"/>
      <c r="AV1200" s="97"/>
    </row>
    <row r="1201" spans="1:48" ht="12" customHeight="1" x14ac:dyDescent="0.3">
      <c r="A1201" s="97"/>
      <c r="B1201" s="97"/>
      <c r="C1201" s="97"/>
      <c r="D1201" s="97"/>
      <c r="E1201" s="97"/>
      <c r="F1201" s="97"/>
      <c r="G1201" s="97"/>
      <c r="H1201" s="97"/>
      <c r="I1201" s="97"/>
      <c r="J1201" s="97"/>
      <c r="K1201" s="97"/>
      <c r="L1201" s="97"/>
      <c r="M1201" s="97"/>
      <c r="N1201" s="97"/>
      <c r="O1201" s="97"/>
      <c r="P1201" s="97"/>
      <c r="Q1201" s="97"/>
      <c r="R1201" s="97"/>
      <c r="S1201" s="97"/>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row>
    <row r="1202" spans="1:48" ht="12" customHeight="1" x14ac:dyDescent="0.3">
      <c r="A1202" s="97"/>
      <c r="B1202" s="97"/>
      <c r="C1202" s="97"/>
      <c r="D1202" s="97"/>
      <c r="E1202" s="97"/>
      <c r="F1202" s="97"/>
      <c r="G1202" s="97"/>
      <c r="H1202" s="97"/>
      <c r="I1202" s="97"/>
      <c r="J1202" s="97"/>
      <c r="K1202" s="97"/>
      <c r="L1202" s="97"/>
      <c r="M1202" s="97"/>
      <c r="N1202" s="97"/>
      <c r="O1202" s="97"/>
      <c r="P1202" s="97"/>
      <c r="Q1202" s="97"/>
      <c r="R1202" s="97"/>
      <c r="S1202" s="97"/>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7"/>
    </row>
    <row r="1203" spans="1:48" ht="12" customHeight="1" x14ac:dyDescent="0.3">
      <c r="A1203" s="97"/>
      <c r="B1203" s="97"/>
      <c r="C1203" s="97"/>
      <c r="D1203" s="97"/>
      <c r="E1203" s="97"/>
      <c r="F1203" s="97"/>
      <c r="G1203" s="97"/>
      <c r="H1203" s="97"/>
      <c r="I1203" s="97"/>
      <c r="J1203" s="97"/>
      <c r="K1203" s="97"/>
      <c r="L1203" s="97"/>
      <c r="M1203" s="97"/>
      <c r="N1203" s="97"/>
      <c r="O1203" s="97"/>
      <c r="P1203" s="97"/>
      <c r="Q1203" s="97"/>
      <c r="R1203" s="97"/>
      <c r="S1203" s="97"/>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7"/>
    </row>
    <row r="1204" spans="1:48" ht="12" customHeight="1" x14ac:dyDescent="0.3">
      <c r="A1204" s="97"/>
      <c r="B1204" s="97"/>
      <c r="C1204" s="97"/>
      <c r="D1204" s="97"/>
      <c r="E1204" s="97"/>
      <c r="F1204" s="97"/>
      <c r="G1204" s="97"/>
      <c r="H1204" s="97"/>
      <c r="I1204" s="97"/>
      <c r="J1204" s="97"/>
      <c r="K1204" s="97"/>
      <c r="L1204" s="97"/>
      <c r="M1204" s="97"/>
      <c r="N1204" s="97"/>
      <c r="O1204" s="97"/>
      <c r="P1204" s="97"/>
      <c r="Q1204" s="97"/>
      <c r="R1204" s="97"/>
      <c r="S1204" s="97"/>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7"/>
    </row>
    <row r="1205" spans="1:48" ht="12" customHeight="1" x14ac:dyDescent="0.3">
      <c r="A1205" s="97"/>
      <c r="B1205" s="97"/>
      <c r="C1205" s="97"/>
      <c r="D1205" s="97"/>
      <c r="E1205" s="97"/>
      <c r="F1205" s="97"/>
      <c r="G1205" s="97"/>
      <c r="H1205" s="97"/>
      <c r="I1205" s="97"/>
      <c r="J1205" s="97"/>
      <c r="K1205" s="97"/>
      <c r="L1205" s="97"/>
      <c r="M1205" s="97"/>
      <c r="N1205" s="97"/>
      <c r="O1205" s="97"/>
      <c r="P1205" s="97"/>
      <c r="Q1205" s="97"/>
      <c r="R1205" s="97"/>
      <c r="S1205" s="97"/>
      <c r="T1205" s="97"/>
      <c r="U1205" s="97"/>
      <c r="V1205" s="97"/>
      <c r="W1205" s="97"/>
      <c r="X1205" s="97"/>
      <c r="Y1205" s="97"/>
      <c r="Z1205" s="97"/>
      <c r="AA1205" s="97"/>
      <c r="AB1205" s="97"/>
      <c r="AC1205" s="97"/>
      <c r="AD1205" s="97"/>
      <c r="AE1205" s="97"/>
      <c r="AF1205" s="97"/>
      <c r="AG1205" s="97"/>
      <c r="AH1205" s="97"/>
      <c r="AI1205" s="97"/>
      <c r="AJ1205" s="97"/>
      <c r="AK1205" s="97"/>
      <c r="AL1205" s="97"/>
      <c r="AM1205" s="97"/>
      <c r="AN1205" s="97"/>
      <c r="AO1205" s="97"/>
      <c r="AP1205" s="97"/>
      <c r="AQ1205" s="97"/>
      <c r="AR1205" s="97"/>
      <c r="AS1205" s="97"/>
      <c r="AT1205" s="97"/>
      <c r="AU1205" s="97"/>
      <c r="AV1205" s="97"/>
    </row>
    <row r="1206" spans="1:48" ht="12" customHeight="1" x14ac:dyDescent="0.3">
      <c r="A1206" s="97"/>
      <c r="B1206" s="97"/>
      <c r="C1206" s="97"/>
      <c r="D1206" s="97"/>
      <c r="E1206" s="97"/>
      <c r="F1206" s="97"/>
      <c r="G1206" s="97"/>
      <c r="H1206" s="97"/>
      <c r="I1206" s="97"/>
      <c r="J1206" s="97"/>
      <c r="K1206" s="97"/>
      <c r="L1206" s="97"/>
      <c r="M1206" s="97"/>
      <c r="N1206" s="97"/>
      <c r="O1206" s="97"/>
      <c r="P1206" s="97"/>
      <c r="Q1206" s="97"/>
      <c r="R1206" s="97"/>
      <c r="S1206" s="97"/>
      <c r="T1206" s="97"/>
      <c r="U1206" s="97"/>
      <c r="V1206" s="97"/>
      <c r="W1206" s="97"/>
      <c r="X1206" s="97"/>
      <c r="Y1206" s="97"/>
      <c r="Z1206" s="97"/>
      <c r="AA1206" s="97"/>
      <c r="AB1206" s="97"/>
      <c r="AC1206" s="97"/>
      <c r="AD1206" s="97"/>
      <c r="AE1206" s="97"/>
      <c r="AF1206" s="97"/>
      <c r="AG1206" s="97"/>
      <c r="AH1206" s="97"/>
      <c r="AI1206" s="97"/>
      <c r="AJ1206" s="97"/>
      <c r="AK1206" s="97"/>
      <c r="AL1206" s="97"/>
      <c r="AM1206" s="97"/>
      <c r="AN1206" s="97"/>
      <c r="AO1206" s="97"/>
      <c r="AP1206" s="97"/>
      <c r="AQ1206" s="97"/>
      <c r="AR1206" s="97"/>
      <c r="AS1206" s="97"/>
      <c r="AT1206" s="97"/>
      <c r="AU1206" s="97"/>
      <c r="AV1206" s="97"/>
    </row>
    <row r="1207" spans="1:48" ht="12" customHeight="1" x14ac:dyDescent="0.3">
      <c r="A1207" s="97"/>
      <c r="B1207" s="97"/>
      <c r="C1207" s="97"/>
      <c r="D1207" s="97"/>
      <c r="E1207" s="97"/>
      <c r="F1207" s="97"/>
      <c r="G1207" s="97"/>
      <c r="H1207" s="97"/>
      <c r="I1207" s="97"/>
      <c r="J1207" s="97"/>
      <c r="K1207" s="97"/>
      <c r="L1207" s="97"/>
      <c r="M1207" s="97"/>
      <c r="N1207" s="97"/>
      <c r="O1207" s="97"/>
      <c r="P1207" s="97"/>
      <c r="Q1207" s="97"/>
      <c r="R1207" s="97"/>
      <c r="S1207" s="97"/>
      <c r="T1207" s="97"/>
      <c r="U1207" s="97"/>
      <c r="V1207" s="97"/>
      <c r="W1207" s="97"/>
      <c r="X1207" s="97"/>
      <c r="Y1207" s="97"/>
      <c r="Z1207" s="97"/>
      <c r="AA1207" s="97"/>
      <c r="AB1207" s="97"/>
      <c r="AC1207" s="97"/>
      <c r="AD1207" s="97"/>
      <c r="AE1207" s="97"/>
      <c r="AF1207" s="97"/>
      <c r="AG1207" s="97"/>
      <c r="AH1207" s="97"/>
      <c r="AI1207" s="97"/>
      <c r="AJ1207" s="97"/>
      <c r="AK1207" s="97"/>
      <c r="AL1207" s="97"/>
      <c r="AM1207" s="97"/>
      <c r="AN1207" s="97"/>
      <c r="AO1207" s="97"/>
      <c r="AP1207" s="97"/>
      <c r="AQ1207" s="97"/>
      <c r="AR1207" s="97"/>
      <c r="AS1207" s="97"/>
      <c r="AT1207" s="97"/>
      <c r="AU1207" s="97"/>
      <c r="AV1207" s="97"/>
    </row>
    <row r="1208" spans="1:48" ht="12" customHeight="1" x14ac:dyDescent="0.3">
      <c r="A1208" s="97"/>
      <c r="B1208" s="97"/>
      <c r="C1208" s="97"/>
      <c r="D1208" s="97"/>
      <c r="E1208" s="97"/>
      <c r="F1208" s="97"/>
      <c r="G1208" s="97"/>
      <c r="H1208" s="97"/>
      <c r="I1208" s="97"/>
      <c r="J1208" s="97"/>
      <c r="K1208" s="97"/>
      <c r="L1208" s="97"/>
      <c r="M1208" s="97"/>
      <c r="N1208" s="97"/>
      <c r="O1208" s="97"/>
      <c r="P1208" s="97"/>
      <c r="Q1208" s="97"/>
      <c r="R1208" s="97"/>
      <c r="S1208" s="97"/>
      <c r="T1208" s="97"/>
      <c r="U1208" s="97"/>
      <c r="V1208" s="97"/>
      <c r="W1208" s="97"/>
      <c r="X1208" s="97"/>
      <c r="Y1208" s="97"/>
      <c r="Z1208" s="97"/>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row>
    <row r="1209" spans="1:48" ht="12" customHeight="1" x14ac:dyDescent="0.3">
      <c r="A1209" s="97"/>
      <c r="B1209" s="97"/>
      <c r="C1209" s="97"/>
      <c r="D1209" s="97"/>
      <c r="E1209" s="97"/>
      <c r="F1209" s="97"/>
      <c r="G1209" s="97"/>
      <c r="H1209" s="97"/>
      <c r="I1209" s="97"/>
      <c r="J1209" s="97"/>
      <c r="K1209" s="97"/>
      <c r="L1209" s="97"/>
      <c r="M1209" s="97"/>
      <c r="N1209" s="97"/>
      <c r="O1209" s="97"/>
      <c r="P1209" s="97"/>
      <c r="Q1209" s="97"/>
      <c r="R1209" s="97"/>
      <c r="S1209" s="97"/>
      <c r="T1209" s="97"/>
      <c r="U1209" s="97"/>
      <c r="V1209" s="97"/>
      <c r="W1209" s="97"/>
      <c r="X1209" s="97"/>
      <c r="Y1209" s="97"/>
      <c r="Z1209" s="97"/>
      <c r="AA1209" s="97"/>
      <c r="AB1209" s="97"/>
      <c r="AC1209" s="97"/>
      <c r="AD1209" s="97"/>
      <c r="AE1209" s="97"/>
      <c r="AF1209" s="97"/>
      <c r="AG1209" s="97"/>
      <c r="AH1209" s="97"/>
      <c r="AI1209" s="97"/>
      <c r="AJ1209" s="97"/>
      <c r="AK1209" s="97"/>
      <c r="AL1209" s="97"/>
      <c r="AM1209" s="97"/>
      <c r="AN1209" s="97"/>
      <c r="AO1209" s="97"/>
      <c r="AP1209" s="97"/>
      <c r="AQ1209" s="97"/>
      <c r="AR1209" s="97"/>
      <c r="AS1209" s="97"/>
      <c r="AT1209" s="97"/>
      <c r="AU1209" s="97"/>
      <c r="AV1209" s="97"/>
    </row>
    <row r="1210" spans="1:48" ht="12" customHeight="1" x14ac:dyDescent="0.3">
      <c r="A1210" s="97"/>
      <c r="B1210" s="97"/>
      <c r="C1210" s="97"/>
      <c r="D1210" s="97"/>
      <c r="E1210" s="97"/>
      <c r="F1210" s="97"/>
      <c r="G1210" s="97"/>
      <c r="H1210" s="97"/>
      <c r="I1210" s="97"/>
      <c r="J1210" s="97"/>
      <c r="K1210" s="97"/>
      <c r="L1210" s="97"/>
      <c r="M1210" s="97"/>
      <c r="N1210" s="97"/>
      <c r="O1210" s="97"/>
      <c r="P1210" s="97"/>
      <c r="Q1210" s="97"/>
      <c r="R1210" s="97"/>
      <c r="S1210" s="97"/>
      <c r="T1210" s="97"/>
      <c r="U1210" s="97"/>
      <c r="V1210" s="97"/>
      <c r="W1210" s="97"/>
      <c r="X1210" s="97"/>
      <c r="Y1210" s="97"/>
      <c r="Z1210" s="97"/>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row>
    <row r="1211" spans="1:48" ht="12" customHeight="1" x14ac:dyDescent="0.3">
      <c r="A1211" s="97"/>
      <c r="B1211" s="97"/>
      <c r="C1211" s="97"/>
      <c r="D1211" s="97"/>
      <c r="E1211" s="97"/>
      <c r="F1211" s="97"/>
      <c r="G1211" s="97"/>
      <c r="H1211" s="97"/>
      <c r="I1211" s="97"/>
      <c r="J1211" s="97"/>
      <c r="K1211" s="97"/>
      <c r="L1211" s="97"/>
      <c r="M1211" s="97"/>
      <c r="N1211" s="97"/>
      <c r="O1211" s="97"/>
      <c r="P1211" s="97"/>
      <c r="Q1211" s="97"/>
      <c r="R1211" s="97"/>
      <c r="S1211" s="97"/>
      <c r="T1211" s="97"/>
      <c r="U1211" s="97"/>
      <c r="V1211" s="97"/>
      <c r="W1211" s="97"/>
      <c r="X1211" s="97"/>
      <c r="Y1211" s="97"/>
      <c r="Z1211" s="97"/>
      <c r="AA1211" s="97"/>
      <c r="AB1211" s="97"/>
      <c r="AC1211" s="97"/>
      <c r="AD1211" s="97"/>
      <c r="AE1211" s="97"/>
      <c r="AF1211" s="97"/>
      <c r="AG1211" s="97"/>
      <c r="AH1211" s="97"/>
      <c r="AI1211" s="97"/>
      <c r="AJ1211" s="97"/>
      <c r="AK1211" s="97"/>
      <c r="AL1211" s="97"/>
      <c r="AM1211" s="97"/>
      <c r="AN1211" s="97"/>
      <c r="AO1211" s="97"/>
      <c r="AP1211" s="97"/>
      <c r="AQ1211" s="97"/>
      <c r="AR1211" s="97"/>
      <c r="AS1211" s="97"/>
      <c r="AT1211" s="97"/>
      <c r="AU1211" s="97"/>
      <c r="AV1211" s="97"/>
    </row>
    <row r="1212" spans="1:48" ht="12" customHeight="1" x14ac:dyDescent="0.3">
      <c r="A1212" s="97"/>
      <c r="B1212" s="97"/>
      <c r="C1212" s="97"/>
      <c r="D1212" s="97"/>
      <c r="E1212" s="97"/>
      <c r="F1212" s="97"/>
      <c r="G1212" s="97"/>
      <c r="H1212" s="97"/>
      <c r="I1212" s="97"/>
      <c r="J1212" s="97"/>
      <c r="K1212" s="97"/>
      <c r="L1212" s="97"/>
      <c r="M1212" s="97"/>
      <c r="N1212" s="97"/>
      <c r="O1212" s="97"/>
      <c r="P1212" s="97"/>
      <c r="Q1212" s="97"/>
      <c r="R1212" s="97"/>
      <c r="S1212" s="97"/>
      <c r="T1212" s="97"/>
      <c r="U1212" s="97"/>
      <c r="V1212" s="97"/>
      <c r="W1212" s="97"/>
      <c r="X1212" s="97"/>
      <c r="Y1212" s="97"/>
      <c r="Z1212" s="97"/>
      <c r="AA1212" s="97"/>
      <c r="AB1212" s="97"/>
      <c r="AC1212" s="97"/>
      <c r="AD1212" s="97"/>
      <c r="AE1212" s="97"/>
      <c r="AF1212" s="97"/>
      <c r="AG1212" s="97"/>
      <c r="AH1212" s="97"/>
      <c r="AI1212" s="97"/>
      <c r="AJ1212" s="97"/>
      <c r="AK1212" s="97"/>
      <c r="AL1212" s="97"/>
      <c r="AM1212" s="97"/>
      <c r="AN1212" s="97"/>
      <c r="AO1212" s="97"/>
      <c r="AP1212" s="97"/>
      <c r="AQ1212" s="97"/>
      <c r="AR1212" s="97"/>
      <c r="AS1212" s="97"/>
      <c r="AT1212" s="97"/>
      <c r="AU1212" s="97"/>
      <c r="AV1212" s="97"/>
    </row>
    <row r="1213" spans="1:48" ht="12" customHeight="1" x14ac:dyDescent="0.3">
      <c r="A1213" s="97"/>
      <c r="B1213" s="97"/>
      <c r="C1213" s="97"/>
      <c r="D1213" s="97"/>
      <c r="E1213" s="97"/>
      <c r="F1213" s="97"/>
      <c r="G1213" s="97"/>
      <c r="H1213" s="97"/>
      <c r="I1213" s="97"/>
      <c r="J1213" s="97"/>
      <c r="K1213" s="97"/>
      <c r="L1213" s="97"/>
      <c r="M1213" s="97"/>
      <c r="N1213" s="97"/>
      <c r="O1213" s="97"/>
      <c r="P1213" s="97"/>
      <c r="Q1213" s="97"/>
      <c r="R1213" s="97"/>
      <c r="S1213" s="97"/>
      <c r="T1213" s="97"/>
      <c r="U1213" s="97"/>
      <c r="V1213" s="97"/>
      <c r="W1213" s="97"/>
      <c r="X1213" s="97"/>
      <c r="Y1213" s="97"/>
      <c r="Z1213" s="97"/>
      <c r="AA1213" s="97"/>
      <c r="AB1213" s="97"/>
      <c r="AC1213" s="97"/>
      <c r="AD1213" s="97"/>
      <c r="AE1213" s="97"/>
      <c r="AF1213" s="97"/>
      <c r="AG1213" s="97"/>
      <c r="AH1213" s="97"/>
      <c r="AI1213" s="97"/>
      <c r="AJ1213" s="97"/>
      <c r="AK1213" s="97"/>
      <c r="AL1213" s="97"/>
      <c r="AM1213" s="97"/>
      <c r="AN1213" s="97"/>
      <c r="AO1213" s="97"/>
      <c r="AP1213" s="97"/>
      <c r="AQ1213" s="97"/>
      <c r="AR1213" s="97"/>
      <c r="AS1213" s="97"/>
      <c r="AT1213" s="97"/>
      <c r="AU1213" s="97"/>
      <c r="AV1213" s="97"/>
    </row>
    <row r="1214" spans="1:48" ht="12" customHeight="1" x14ac:dyDescent="0.3">
      <c r="A1214" s="97"/>
      <c r="B1214" s="97"/>
      <c r="C1214" s="97"/>
      <c r="D1214" s="97"/>
      <c r="E1214" s="97"/>
      <c r="F1214" s="97"/>
      <c r="G1214" s="97"/>
      <c r="H1214" s="97"/>
      <c r="I1214" s="97"/>
      <c r="J1214" s="97"/>
      <c r="K1214" s="97"/>
      <c r="L1214" s="97"/>
      <c r="M1214" s="97"/>
      <c r="N1214" s="97"/>
      <c r="O1214" s="97"/>
      <c r="P1214" s="97"/>
      <c r="Q1214" s="97"/>
      <c r="R1214" s="97"/>
      <c r="S1214" s="97"/>
      <c r="T1214" s="97"/>
      <c r="U1214" s="97"/>
      <c r="V1214" s="97"/>
      <c r="W1214" s="97"/>
      <c r="X1214" s="97"/>
      <c r="Y1214" s="97"/>
      <c r="Z1214" s="97"/>
      <c r="AA1214" s="97"/>
      <c r="AB1214" s="97"/>
      <c r="AC1214" s="97"/>
      <c r="AD1214" s="97"/>
      <c r="AE1214" s="97"/>
      <c r="AF1214" s="97"/>
      <c r="AG1214" s="97"/>
      <c r="AH1214" s="97"/>
      <c r="AI1214" s="97"/>
      <c r="AJ1214" s="97"/>
      <c r="AK1214" s="97"/>
      <c r="AL1214" s="97"/>
      <c r="AM1214" s="97"/>
      <c r="AN1214" s="97"/>
      <c r="AO1214" s="97"/>
      <c r="AP1214" s="97"/>
      <c r="AQ1214" s="97"/>
      <c r="AR1214" s="97"/>
      <c r="AS1214" s="97"/>
      <c r="AT1214" s="97"/>
      <c r="AU1214" s="97"/>
      <c r="AV1214" s="97"/>
    </row>
    <row r="1215" spans="1:48" ht="12" customHeight="1" x14ac:dyDescent="0.3">
      <c r="A1215" s="97"/>
      <c r="B1215" s="97"/>
      <c r="C1215" s="97"/>
      <c r="D1215" s="97"/>
      <c r="E1215" s="97"/>
      <c r="F1215" s="97"/>
      <c r="G1215" s="97"/>
      <c r="H1215" s="97"/>
      <c r="I1215" s="97"/>
      <c r="J1215" s="97"/>
      <c r="K1215" s="97"/>
      <c r="L1215" s="97"/>
      <c r="M1215" s="97"/>
      <c r="N1215" s="97"/>
      <c r="O1215" s="97"/>
      <c r="P1215" s="97"/>
      <c r="Q1215" s="97"/>
      <c r="R1215" s="97"/>
      <c r="S1215" s="97"/>
      <c r="T1215" s="97"/>
      <c r="U1215" s="97"/>
      <c r="V1215" s="97"/>
      <c r="W1215" s="97"/>
      <c r="X1215" s="97"/>
      <c r="Y1215" s="97"/>
      <c r="Z1215" s="97"/>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7"/>
    </row>
    <row r="1216" spans="1:48" ht="12" customHeight="1" x14ac:dyDescent="0.3">
      <c r="A1216" s="97"/>
      <c r="B1216" s="97"/>
      <c r="C1216" s="97"/>
      <c r="D1216" s="97"/>
      <c r="E1216" s="97"/>
      <c r="F1216" s="97"/>
      <c r="G1216" s="97"/>
      <c r="H1216" s="97"/>
      <c r="I1216" s="97"/>
      <c r="J1216" s="97"/>
      <c r="K1216" s="97"/>
      <c r="L1216" s="97"/>
      <c r="M1216" s="97"/>
      <c r="N1216" s="97"/>
      <c r="O1216" s="97"/>
      <c r="P1216" s="97"/>
      <c r="Q1216" s="97"/>
      <c r="R1216" s="97"/>
      <c r="S1216" s="97"/>
      <c r="T1216" s="97"/>
      <c r="U1216" s="97"/>
      <c r="V1216" s="97"/>
      <c r="W1216" s="97"/>
      <c r="X1216" s="97"/>
      <c r="Y1216" s="97"/>
      <c r="Z1216" s="97"/>
      <c r="AA1216" s="97"/>
      <c r="AB1216" s="97"/>
      <c r="AC1216" s="97"/>
      <c r="AD1216" s="97"/>
      <c r="AE1216" s="97"/>
      <c r="AF1216" s="97"/>
      <c r="AG1216" s="97"/>
      <c r="AH1216" s="97"/>
      <c r="AI1216" s="97"/>
      <c r="AJ1216" s="97"/>
      <c r="AK1216" s="97"/>
      <c r="AL1216" s="97"/>
      <c r="AM1216" s="97"/>
      <c r="AN1216" s="97"/>
      <c r="AO1216" s="97"/>
      <c r="AP1216" s="97"/>
      <c r="AQ1216" s="97"/>
      <c r="AR1216" s="97"/>
      <c r="AS1216" s="97"/>
      <c r="AT1216" s="97"/>
      <c r="AU1216" s="97"/>
      <c r="AV1216" s="97"/>
    </row>
    <row r="1217" spans="1:48" ht="12" customHeight="1" x14ac:dyDescent="0.3">
      <c r="A1217" s="97"/>
      <c r="B1217" s="97"/>
      <c r="C1217" s="97"/>
      <c r="D1217" s="97"/>
      <c r="E1217" s="97"/>
      <c r="F1217" s="97"/>
      <c r="G1217" s="97"/>
      <c r="H1217" s="97"/>
      <c r="I1217" s="97"/>
      <c r="J1217" s="97"/>
      <c r="K1217" s="97"/>
      <c r="L1217" s="97"/>
      <c r="M1217" s="97"/>
      <c r="N1217" s="97"/>
      <c r="O1217" s="97"/>
      <c r="P1217" s="97"/>
      <c r="Q1217" s="97"/>
      <c r="R1217" s="97"/>
      <c r="S1217" s="97"/>
      <c r="T1217" s="97"/>
      <c r="U1217" s="97"/>
      <c r="V1217" s="97"/>
      <c r="W1217" s="97"/>
      <c r="X1217" s="97"/>
      <c r="Y1217" s="97"/>
      <c r="Z1217" s="97"/>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row>
    <row r="1218" spans="1:48" ht="12" customHeight="1" x14ac:dyDescent="0.3">
      <c r="A1218" s="97"/>
      <c r="B1218" s="97"/>
      <c r="C1218" s="97"/>
      <c r="D1218" s="97"/>
      <c r="E1218" s="97"/>
      <c r="F1218" s="97"/>
      <c r="G1218" s="97"/>
      <c r="H1218" s="97"/>
      <c r="I1218" s="97"/>
      <c r="J1218" s="97"/>
      <c r="K1218" s="97"/>
      <c r="L1218" s="97"/>
      <c r="M1218" s="97"/>
      <c r="N1218" s="97"/>
      <c r="O1218" s="97"/>
      <c r="P1218" s="97"/>
      <c r="Q1218" s="97"/>
      <c r="R1218" s="97"/>
      <c r="S1218" s="97"/>
      <c r="T1218" s="97"/>
      <c r="U1218" s="97"/>
      <c r="V1218" s="97"/>
      <c r="W1218" s="97"/>
      <c r="X1218" s="97"/>
      <c r="Y1218" s="97"/>
      <c r="Z1218" s="97"/>
      <c r="AA1218" s="97"/>
      <c r="AB1218" s="97"/>
      <c r="AC1218" s="97"/>
      <c r="AD1218" s="97"/>
      <c r="AE1218" s="97"/>
      <c r="AF1218" s="97"/>
      <c r="AG1218" s="97"/>
      <c r="AH1218" s="97"/>
      <c r="AI1218" s="97"/>
      <c r="AJ1218" s="97"/>
      <c r="AK1218" s="97"/>
      <c r="AL1218" s="97"/>
      <c r="AM1218" s="97"/>
      <c r="AN1218" s="97"/>
      <c r="AO1218" s="97"/>
      <c r="AP1218" s="97"/>
      <c r="AQ1218" s="97"/>
      <c r="AR1218" s="97"/>
      <c r="AS1218" s="97"/>
      <c r="AT1218" s="97"/>
      <c r="AU1218" s="97"/>
      <c r="AV1218" s="97"/>
    </row>
    <row r="1219" spans="1:48" ht="12" customHeight="1" x14ac:dyDescent="0.3">
      <c r="A1219" s="97"/>
      <c r="B1219" s="97"/>
      <c r="C1219" s="97"/>
      <c r="D1219" s="97"/>
      <c r="E1219" s="97"/>
      <c r="F1219" s="97"/>
      <c r="G1219" s="97"/>
      <c r="H1219" s="97"/>
      <c r="I1219" s="97"/>
      <c r="J1219" s="97"/>
      <c r="K1219" s="97"/>
      <c r="L1219" s="97"/>
      <c r="M1219" s="97"/>
      <c r="N1219" s="97"/>
      <c r="O1219" s="97"/>
      <c r="P1219" s="97"/>
      <c r="Q1219" s="97"/>
      <c r="R1219" s="97"/>
      <c r="S1219" s="97"/>
      <c r="T1219" s="97"/>
      <c r="U1219" s="97"/>
      <c r="V1219" s="97"/>
      <c r="W1219" s="97"/>
      <c r="X1219" s="97"/>
      <c r="Y1219" s="97"/>
      <c r="Z1219" s="97"/>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row>
    <row r="1220" spans="1:48" ht="12" customHeight="1" x14ac:dyDescent="0.3">
      <c r="A1220" s="97"/>
      <c r="B1220" s="97"/>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97"/>
      <c r="AB1220" s="97"/>
      <c r="AC1220" s="97"/>
      <c r="AD1220" s="97"/>
      <c r="AE1220" s="97"/>
      <c r="AF1220" s="97"/>
      <c r="AG1220" s="97"/>
      <c r="AH1220" s="97"/>
      <c r="AI1220" s="97"/>
      <c r="AJ1220" s="97"/>
      <c r="AK1220" s="97"/>
      <c r="AL1220" s="97"/>
      <c r="AM1220" s="97"/>
      <c r="AN1220" s="97"/>
      <c r="AO1220" s="97"/>
      <c r="AP1220" s="97"/>
      <c r="AQ1220" s="97"/>
      <c r="AR1220" s="97"/>
      <c r="AS1220" s="97"/>
      <c r="AT1220" s="97"/>
      <c r="AU1220" s="97"/>
      <c r="AV1220" s="97"/>
    </row>
    <row r="1221" spans="1:48" ht="12" customHeight="1" x14ac:dyDescent="0.3">
      <c r="A1221" s="97"/>
      <c r="B1221" s="97"/>
      <c r="C1221" s="97"/>
      <c r="D1221" s="97"/>
      <c r="E1221" s="97"/>
      <c r="F1221" s="97"/>
      <c r="G1221" s="97"/>
      <c r="H1221" s="97"/>
      <c r="I1221" s="97"/>
      <c r="J1221" s="97"/>
      <c r="K1221" s="97"/>
      <c r="L1221" s="97"/>
      <c r="M1221" s="97"/>
      <c r="N1221" s="97"/>
      <c r="O1221" s="97"/>
      <c r="P1221" s="97"/>
      <c r="Q1221" s="97"/>
      <c r="R1221" s="97"/>
      <c r="S1221" s="97"/>
      <c r="T1221" s="97"/>
      <c r="U1221" s="97"/>
      <c r="V1221" s="97"/>
      <c r="W1221" s="97"/>
      <c r="X1221" s="97"/>
      <c r="Y1221" s="97"/>
      <c r="Z1221" s="97"/>
      <c r="AA1221" s="97"/>
      <c r="AB1221" s="97"/>
      <c r="AC1221" s="97"/>
      <c r="AD1221" s="97"/>
      <c r="AE1221" s="97"/>
      <c r="AF1221" s="97"/>
      <c r="AG1221" s="97"/>
      <c r="AH1221" s="97"/>
      <c r="AI1221" s="97"/>
      <c r="AJ1221" s="97"/>
      <c r="AK1221" s="97"/>
      <c r="AL1221" s="97"/>
      <c r="AM1221" s="97"/>
      <c r="AN1221" s="97"/>
      <c r="AO1221" s="97"/>
      <c r="AP1221" s="97"/>
      <c r="AQ1221" s="97"/>
      <c r="AR1221" s="97"/>
      <c r="AS1221" s="97"/>
      <c r="AT1221" s="97"/>
      <c r="AU1221" s="97"/>
      <c r="AV1221" s="97"/>
    </row>
    <row r="1222" spans="1:48" ht="12" customHeight="1" x14ac:dyDescent="0.3">
      <c r="A1222" s="97"/>
      <c r="B1222" s="97"/>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97"/>
      <c r="AB1222" s="97"/>
      <c r="AC1222" s="97"/>
      <c r="AD1222" s="97"/>
      <c r="AE1222" s="97"/>
      <c r="AF1222" s="97"/>
      <c r="AG1222" s="97"/>
      <c r="AH1222" s="97"/>
      <c r="AI1222" s="97"/>
      <c r="AJ1222" s="97"/>
      <c r="AK1222" s="97"/>
      <c r="AL1222" s="97"/>
      <c r="AM1222" s="97"/>
      <c r="AN1222" s="97"/>
      <c r="AO1222" s="97"/>
      <c r="AP1222" s="97"/>
      <c r="AQ1222" s="97"/>
      <c r="AR1222" s="97"/>
      <c r="AS1222" s="97"/>
      <c r="AT1222" s="97"/>
      <c r="AU1222" s="97"/>
      <c r="AV1222" s="97"/>
    </row>
    <row r="1223" spans="1:48" ht="12" customHeight="1" x14ac:dyDescent="0.3">
      <c r="A1223" s="97"/>
      <c r="B1223" s="97"/>
      <c r="C1223" s="97"/>
      <c r="D1223" s="97"/>
      <c r="E1223" s="97"/>
      <c r="F1223" s="97"/>
      <c r="G1223" s="97"/>
      <c r="H1223" s="97"/>
      <c r="I1223" s="97"/>
      <c r="J1223" s="97"/>
      <c r="K1223" s="97"/>
      <c r="L1223" s="97"/>
      <c r="M1223" s="97"/>
      <c r="N1223" s="97"/>
      <c r="O1223" s="97"/>
      <c r="P1223" s="97"/>
      <c r="Q1223" s="97"/>
      <c r="R1223" s="97"/>
      <c r="S1223" s="97"/>
      <c r="T1223" s="97"/>
      <c r="U1223" s="97"/>
      <c r="V1223" s="97"/>
      <c r="W1223" s="97"/>
      <c r="X1223" s="97"/>
      <c r="Y1223" s="97"/>
      <c r="Z1223" s="97"/>
      <c r="AA1223" s="97"/>
      <c r="AB1223" s="97"/>
      <c r="AC1223" s="97"/>
      <c r="AD1223" s="97"/>
      <c r="AE1223" s="97"/>
      <c r="AF1223" s="97"/>
      <c r="AG1223" s="97"/>
      <c r="AH1223" s="97"/>
      <c r="AI1223" s="97"/>
      <c r="AJ1223" s="97"/>
      <c r="AK1223" s="97"/>
      <c r="AL1223" s="97"/>
      <c r="AM1223" s="97"/>
      <c r="AN1223" s="97"/>
      <c r="AO1223" s="97"/>
      <c r="AP1223" s="97"/>
      <c r="AQ1223" s="97"/>
      <c r="AR1223" s="97"/>
      <c r="AS1223" s="97"/>
      <c r="AT1223" s="97"/>
      <c r="AU1223" s="97"/>
      <c r="AV1223" s="97"/>
    </row>
    <row r="1224" spans="1:48" ht="12" customHeight="1" x14ac:dyDescent="0.3">
      <c r="A1224" s="97"/>
      <c r="B1224" s="97"/>
      <c r="C1224" s="97"/>
      <c r="D1224" s="97"/>
      <c r="E1224" s="97"/>
      <c r="F1224" s="97"/>
      <c r="G1224" s="97"/>
      <c r="H1224" s="97"/>
      <c r="I1224" s="97"/>
      <c r="J1224" s="97"/>
      <c r="K1224" s="97"/>
      <c r="L1224" s="97"/>
      <c r="M1224" s="97"/>
      <c r="N1224" s="97"/>
      <c r="O1224" s="97"/>
      <c r="P1224" s="97"/>
      <c r="Q1224" s="97"/>
      <c r="R1224" s="97"/>
      <c r="S1224" s="97"/>
      <c r="T1224" s="97"/>
      <c r="U1224" s="97"/>
      <c r="V1224" s="97"/>
      <c r="W1224" s="97"/>
      <c r="X1224" s="97"/>
      <c r="Y1224" s="97"/>
      <c r="Z1224" s="97"/>
      <c r="AA1224" s="97"/>
      <c r="AB1224" s="97"/>
      <c r="AC1224" s="97"/>
      <c r="AD1224" s="97"/>
      <c r="AE1224" s="97"/>
      <c r="AF1224" s="97"/>
      <c r="AG1224" s="97"/>
      <c r="AH1224" s="97"/>
      <c r="AI1224" s="97"/>
      <c r="AJ1224" s="97"/>
      <c r="AK1224" s="97"/>
      <c r="AL1224" s="97"/>
      <c r="AM1224" s="97"/>
      <c r="AN1224" s="97"/>
      <c r="AO1224" s="97"/>
      <c r="AP1224" s="97"/>
      <c r="AQ1224" s="97"/>
      <c r="AR1224" s="97"/>
      <c r="AS1224" s="97"/>
      <c r="AT1224" s="97"/>
      <c r="AU1224" s="97"/>
      <c r="AV1224" s="97"/>
    </row>
    <row r="1225" spans="1:48" ht="12" customHeight="1" x14ac:dyDescent="0.3">
      <c r="A1225" s="97"/>
      <c r="B1225" s="97"/>
      <c r="C1225" s="97"/>
      <c r="D1225" s="97"/>
      <c r="E1225" s="97"/>
      <c r="F1225" s="97"/>
      <c r="G1225" s="97"/>
      <c r="H1225" s="97"/>
      <c r="I1225" s="97"/>
      <c r="J1225" s="97"/>
      <c r="K1225" s="97"/>
      <c r="L1225" s="97"/>
      <c r="M1225" s="97"/>
      <c r="N1225" s="97"/>
      <c r="O1225" s="97"/>
      <c r="P1225" s="97"/>
      <c r="Q1225" s="97"/>
      <c r="R1225" s="97"/>
      <c r="S1225" s="97"/>
      <c r="T1225" s="97"/>
      <c r="U1225" s="97"/>
      <c r="V1225" s="97"/>
      <c r="W1225" s="97"/>
      <c r="X1225" s="97"/>
      <c r="Y1225" s="97"/>
      <c r="Z1225" s="97"/>
      <c r="AA1225" s="97"/>
      <c r="AB1225" s="97"/>
      <c r="AC1225" s="97"/>
      <c r="AD1225" s="97"/>
      <c r="AE1225" s="97"/>
      <c r="AF1225" s="97"/>
      <c r="AG1225" s="97"/>
      <c r="AH1225" s="97"/>
      <c r="AI1225" s="97"/>
      <c r="AJ1225" s="97"/>
      <c r="AK1225" s="97"/>
      <c r="AL1225" s="97"/>
      <c r="AM1225" s="97"/>
      <c r="AN1225" s="97"/>
      <c r="AO1225" s="97"/>
      <c r="AP1225" s="97"/>
      <c r="AQ1225" s="97"/>
      <c r="AR1225" s="97"/>
      <c r="AS1225" s="97"/>
      <c r="AT1225" s="97"/>
      <c r="AU1225" s="97"/>
      <c r="AV1225" s="97"/>
    </row>
    <row r="1226" spans="1:48" ht="12" customHeight="1" x14ac:dyDescent="0.3">
      <c r="A1226" s="97"/>
      <c r="B1226" s="97"/>
      <c r="C1226" s="97"/>
      <c r="D1226" s="97"/>
      <c r="E1226" s="97"/>
      <c r="F1226" s="97"/>
      <c r="G1226" s="97"/>
      <c r="H1226" s="97"/>
      <c r="I1226" s="97"/>
      <c r="J1226" s="97"/>
      <c r="K1226" s="97"/>
      <c r="L1226" s="97"/>
      <c r="M1226" s="97"/>
      <c r="N1226" s="97"/>
      <c r="O1226" s="97"/>
      <c r="P1226" s="97"/>
      <c r="Q1226" s="97"/>
      <c r="R1226" s="97"/>
      <c r="S1226" s="97"/>
      <c r="T1226" s="97"/>
      <c r="U1226" s="97"/>
      <c r="V1226" s="97"/>
      <c r="W1226" s="97"/>
      <c r="X1226" s="97"/>
      <c r="Y1226" s="97"/>
      <c r="Z1226" s="97"/>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row>
    <row r="1227" spans="1:48" ht="12" customHeight="1" x14ac:dyDescent="0.3">
      <c r="A1227" s="97"/>
      <c r="B1227" s="97"/>
      <c r="C1227" s="97"/>
      <c r="D1227" s="97"/>
      <c r="E1227" s="97"/>
      <c r="F1227" s="97"/>
      <c r="G1227" s="97"/>
      <c r="H1227" s="97"/>
      <c r="I1227" s="97"/>
      <c r="J1227" s="97"/>
      <c r="K1227" s="97"/>
      <c r="L1227" s="97"/>
      <c r="M1227" s="97"/>
      <c r="N1227" s="97"/>
      <c r="O1227" s="97"/>
      <c r="P1227" s="97"/>
      <c r="Q1227" s="97"/>
      <c r="R1227" s="97"/>
      <c r="S1227" s="97"/>
      <c r="T1227" s="97"/>
      <c r="U1227" s="97"/>
      <c r="V1227" s="97"/>
      <c r="W1227" s="97"/>
      <c r="X1227" s="97"/>
      <c r="Y1227" s="97"/>
      <c r="Z1227" s="97"/>
      <c r="AA1227" s="97"/>
      <c r="AB1227" s="97"/>
      <c r="AC1227" s="97"/>
      <c r="AD1227" s="97"/>
      <c r="AE1227" s="97"/>
      <c r="AF1227" s="97"/>
      <c r="AG1227" s="97"/>
      <c r="AH1227" s="97"/>
      <c r="AI1227" s="97"/>
      <c r="AJ1227" s="97"/>
      <c r="AK1227" s="97"/>
      <c r="AL1227" s="97"/>
      <c r="AM1227" s="97"/>
      <c r="AN1227" s="97"/>
      <c r="AO1227" s="97"/>
      <c r="AP1227" s="97"/>
      <c r="AQ1227" s="97"/>
      <c r="AR1227" s="97"/>
      <c r="AS1227" s="97"/>
      <c r="AT1227" s="97"/>
      <c r="AU1227" s="97"/>
      <c r="AV1227" s="97"/>
    </row>
    <row r="1228" spans="1:48" ht="12" customHeight="1" x14ac:dyDescent="0.3">
      <c r="A1228" s="97"/>
      <c r="B1228" s="97"/>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row>
    <row r="1229" spans="1:48" ht="12" customHeight="1" x14ac:dyDescent="0.3">
      <c r="A1229" s="97"/>
      <c r="B1229" s="97"/>
      <c r="C1229" s="97"/>
      <c r="D1229" s="97"/>
      <c r="E1229" s="97"/>
      <c r="F1229" s="97"/>
      <c r="G1229" s="97"/>
      <c r="H1229" s="97"/>
      <c r="I1229" s="97"/>
      <c r="J1229" s="97"/>
      <c r="K1229" s="97"/>
      <c r="L1229" s="97"/>
      <c r="M1229" s="97"/>
      <c r="N1229" s="97"/>
      <c r="O1229" s="97"/>
      <c r="P1229" s="97"/>
      <c r="Q1229" s="97"/>
      <c r="R1229" s="97"/>
      <c r="S1229" s="97"/>
      <c r="T1229" s="97"/>
      <c r="U1229" s="97"/>
      <c r="V1229" s="97"/>
      <c r="W1229" s="97"/>
      <c r="X1229" s="97"/>
      <c r="Y1229" s="97"/>
      <c r="Z1229" s="97"/>
      <c r="AA1229" s="97"/>
      <c r="AB1229" s="97"/>
      <c r="AC1229" s="97"/>
      <c r="AD1229" s="97"/>
      <c r="AE1229" s="97"/>
      <c r="AF1229" s="97"/>
      <c r="AG1229" s="97"/>
      <c r="AH1229" s="97"/>
      <c r="AI1229" s="97"/>
      <c r="AJ1229" s="97"/>
      <c r="AK1229" s="97"/>
      <c r="AL1229" s="97"/>
      <c r="AM1229" s="97"/>
      <c r="AN1229" s="97"/>
      <c r="AO1229" s="97"/>
      <c r="AP1229" s="97"/>
      <c r="AQ1229" s="97"/>
      <c r="AR1229" s="97"/>
      <c r="AS1229" s="97"/>
      <c r="AT1229" s="97"/>
      <c r="AU1229" s="97"/>
      <c r="AV1229" s="97"/>
    </row>
    <row r="1230" spans="1:48" ht="12" customHeight="1" x14ac:dyDescent="0.3">
      <c r="A1230" s="97"/>
      <c r="B1230" s="97"/>
      <c r="C1230" s="97"/>
      <c r="D1230" s="97"/>
      <c r="E1230" s="97"/>
      <c r="F1230" s="97"/>
      <c r="G1230" s="97"/>
      <c r="H1230" s="97"/>
      <c r="I1230" s="97"/>
      <c r="J1230" s="97"/>
      <c r="K1230" s="97"/>
      <c r="L1230" s="97"/>
      <c r="M1230" s="97"/>
      <c r="N1230" s="97"/>
      <c r="O1230" s="97"/>
      <c r="P1230" s="97"/>
      <c r="Q1230" s="97"/>
      <c r="R1230" s="97"/>
      <c r="S1230" s="97"/>
      <c r="T1230" s="97"/>
      <c r="U1230" s="97"/>
      <c r="V1230" s="97"/>
      <c r="W1230" s="97"/>
      <c r="X1230" s="97"/>
      <c r="Y1230" s="97"/>
      <c r="Z1230" s="97"/>
      <c r="AA1230" s="97"/>
      <c r="AB1230" s="97"/>
      <c r="AC1230" s="97"/>
      <c r="AD1230" s="97"/>
      <c r="AE1230" s="97"/>
      <c r="AF1230" s="97"/>
      <c r="AG1230" s="97"/>
      <c r="AH1230" s="97"/>
      <c r="AI1230" s="97"/>
      <c r="AJ1230" s="97"/>
      <c r="AK1230" s="97"/>
      <c r="AL1230" s="97"/>
      <c r="AM1230" s="97"/>
      <c r="AN1230" s="97"/>
      <c r="AO1230" s="97"/>
      <c r="AP1230" s="97"/>
      <c r="AQ1230" s="97"/>
      <c r="AR1230" s="97"/>
      <c r="AS1230" s="97"/>
      <c r="AT1230" s="97"/>
      <c r="AU1230" s="97"/>
      <c r="AV1230" s="97"/>
    </row>
    <row r="1231" spans="1:48" ht="12" customHeight="1" x14ac:dyDescent="0.3">
      <c r="A1231" s="97"/>
      <c r="B1231" s="97"/>
      <c r="C1231" s="97"/>
      <c r="D1231" s="97"/>
      <c r="E1231" s="97"/>
      <c r="F1231" s="97"/>
      <c r="G1231" s="97"/>
      <c r="H1231" s="97"/>
      <c r="I1231" s="97"/>
      <c r="J1231" s="97"/>
      <c r="K1231" s="97"/>
      <c r="L1231" s="97"/>
      <c r="M1231" s="97"/>
      <c r="N1231" s="97"/>
      <c r="O1231" s="97"/>
      <c r="P1231" s="97"/>
      <c r="Q1231" s="97"/>
      <c r="R1231" s="97"/>
      <c r="S1231" s="97"/>
      <c r="T1231" s="97"/>
      <c r="U1231" s="97"/>
      <c r="V1231" s="97"/>
      <c r="W1231" s="97"/>
      <c r="X1231" s="97"/>
      <c r="Y1231" s="97"/>
      <c r="Z1231" s="97"/>
      <c r="AA1231" s="97"/>
      <c r="AB1231" s="97"/>
      <c r="AC1231" s="97"/>
      <c r="AD1231" s="97"/>
      <c r="AE1231" s="97"/>
      <c r="AF1231" s="97"/>
      <c r="AG1231" s="97"/>
      <c r="AH1231" s="97"/>
      <c r="AI1231" s="97"/>
      <c r="AJ1231" s="97"/>
      <c r="AK1231" s="97"/>
      <c r="AL1231" s="97"/>
      <c r="AM1231" s="97"/>
      <c r="AN1231" s="97"/>
      <c r="AO1231" s="97"/>
      <c r="AP1231" s="97"/>
      <c r="AQ1231" s="97"/>
      <c r="AR1231" s="97"/>
      <c r="AS1231" s="97"/>
      <c r="AT1231" s="97"/>
      <c r="AU1231" s="97"/>
      <c r="AV1231" s="97"/>
    </row>
    <row r="1232" spans="1:48" ht="12" customHeight="1" x14ac:dyDescent="0.3">
      <c r="A1232" s="97"/>
      <c r="B1232" s="97"/>
      <c r="C1232" s="97"/>
      <c r="D1232" s="97"/>
      <c r="E1232" s="97"/>
      <c r="F1232" s="97"/>
      <c r="G1232" s="97"/>
      <c r="H1232" s="97"/>
      <c r="I1232" s="97"/>
      <c r="J1232" s="97"/>
      <c r="K1232" s="97"/>
      <c r="L1232" s="97"/>
      <c r="M1232" s="97"/>
      <c r="N1232" s="97"/>
      <c r="O1232" s="97"/>
      <c r="P1232" s="97"/>
      <c r="Q1232" s="97"/>
      <c r="R1232" s="97"/>
      <c r="S1232" s="97"/>
      <c r="T1232" s="97"/>
      <c r="U1232" s="97"/>
      <c r="V1232" s="97"/>
      <c r="W1232" s="97"/>
      <c r="X1232" s="97"/>
      <c r="Y1232" s="97"/>
      <c r="Z1232" s="97"/>
      <c r="AA1232" s="97"/>
      <c r="AB1232" s="97"/>
      <c r="AC1232" s="97"/>
      <c r="AD1232" s="97"/>
      <c r="AE1232" s="97"/>
      <c r="AF1232" s="97"/>
      <c r="AG1232" s="97"/>
      <c r="AH1232" s="97"/>
      <c r="AI1232" s="97"/>
      <c r="AJ1232" s="97"/>
      <c r="AK1232" s="97"/>
      <c r="AL1232" s="97"/>
      <c r="AM1232" s="97"/>
      <c r="AN1232" s="97"/>
      <c r="AO1232" s="97"/>
      <c r="AP1232" s="97"/>
      <c r="AQ1232" s="97"/>
      <c r="AR1232" s="97"/>
      <c r="AS1232" s="97"/>
      <c r="AT1232" s="97"/>
      <c r="AU1232" s="97"/>
      <c r="AV1232" s="97"/>
    </row>
    <row r="1233" spans="1:48" ht="12" customHeight="1" x14ac:dyDescent="0.3">
      <c r="A1233" s="97"/>
      <c r="B1233" s="97"/>
      <c r="C1233" s="97"/>
      <c r="D1233" s="97"/>
      <c r="E1233" s="97"/>
      <c r="F1233" s="97"/>
      <c r="G1233" s="97"/>
      <c r="H1233" s="97"/>
      <c r="I1233" s="97"/>
      <c r="J1233" s="97"/>
      <c r="K1233" s="97"/>
      <c r="L1233" s="97"/>
      <c r="M1233" s="97"/>
      <c r="N1233" s="97"/>
      <c r="O1233" s="97"/>
      <c r="P1233" s="97"/>
      <c r="Q1233" s="97"/>
      <c r="R1233" s="97"/>
      <c r="S1233" s="97"/>
      <c r="T1233" s="97"/>
      <c r="U1233" s="97"/>
      <c r="V1233" s="97"/>
      <c r="W1233" s="97"/>
      <c r="X1233" s="97"/>
      <c r="Y1233" s="97"/>
      <c r="Z1233" s="97"/>
      <c r="AA1233" s="97"/>
      <c r="AB1233" s="97"/>
      <c r="AC1233" s="97"/>
      <c r="AD1233" s="97"/>
      <c r="AE1233" s="97"/>
      <c r="AF1233" s="97"/>
      <c r="AG1233" s="97"/>
      <c r="AH1233" s="97"/>
      <c r="AI1233" s="97"/>
      <c r="AJ1233" s="97"/>
      <c r="AK1233" s="97"/>
      <c r="AL1233" s="97"/>
      <c r="AM1233" s="97"/>
      <c r="AN1233" s="97"/>
      <c r="AO1233" s="97"/>
      <c r="AP1233" s="97"/>
      <c r="AQ1233" s="97"/>
      <c r="AR1233" s="97"/>
      <c r="AS1233" s="97"/>
      <c r="AT1233" s="97"/>
      <c r="AU1233" s="97"/>
      <c r="AV1233" s="97"/>
    </row>
    <row r="1234" spans="1:48" ht="12" customHeight="1" x14ac:dyDescent="0.3">
      <c r="A1234" s="97"/>
      <c r="B1234" s="97"/>
      <c r="C1234" s="97"/>
      <c r="D1234" s="97"/>
      <c r="E1234" s="97"/>
      <c r="F1234" s="97"/>
      <c r="G1234" s="97"/>
      <c r="H1234" s="97"/>
      <c r="I1234" s="97"/>
      <c r="J1234" s="97"/>
      <c r="K1234" s="97"/>
      <c r="L1234" s="97"/>
      <c r="M1234" s="97"/>
      <c r="N1234" s="97"/>
      <c r="O1234" s="97"/>
      <c r="P1234" s="97"/>
      <c r="Q1234" s="97"/>
      <c r="R1234" s="97"/>
      <c r="S1234" s="97"/>
      <c r="T1234" s="97"/>
      <c r="U1234" s="97"/>
      <c r="V1234" s="97"/>
      <c r="W1234" s="97"/>
      <c r="X1234" s="97"/>
      <c r="Y1234" s="97"/>
      <c r="Z1234" s="97"/>
      <c r="AA1234" s="97"/>
      <c r="AB1234" s="97"/>
      <c r="AC1234" s="97"/>
      <c r="AD1234" s="97"/>
      <c r="AE1234" s="97"/>
      <c r="AF1234" s="97"/>
      <c r="AG1234" s="97"/>
      <c r="AH1234" s="97"/>
      <c r="AI1234" s="97"/>
      <c r="AJ1234" s="97"/>
      <c r="AK1234" s="97"/>
      <c r="AL1234" s="97"/>
      <c r="AM1234" s="97"/>
      <c r="AN1234" s="97"/>
      <c r="AO1234" s="97"/>
      <c r="AP1234" s="97"/>
      <c r="AQ1234" s="97"/>
      <c r="AR1234" s="97"/>
      <c r="AS1234" s="97"/>
      <c r="AT1234" s="97"/>
      <c r="AU1234" s="97"/>
      <c r="AV1234" s="97"/>
    </row>
    <row r="1235" spans="1:48" ht="12" customHeight="1" x14ac:dyDescent="0.3">
      <c r="A1235" s="97"/>
      <c r="B1235" s="97"/>
      <c r="C1235" s="97"/>
      <c r="D1235" s="97"/>
      <c r="E1235" s="97"/>
      <c r="F1235" s="97"/>
      <c r="G1235" s="97"/>
      <c r="H1235" s="97"/>
      <c r="I1235" s="97"/>
      <c r="J1235" s="97"/>
      <c r="K1235" s="97"/>
      <c r="L1235" s="97"/>
      <c r="M1235" s="97"/>
      <c r="N1235" s="97"/>
      <c r="O1235" s="97"/>
      <c r="P1235" s="97"/>
      <c r="Q1235" s="97"/>
      <c r="R1235" s="97"/>
      <c r="S1235" s="97"/>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7"/>
    </row>
    <row r="1236" spans="1:48" ht="12" customHeight="1" x14ac:dyDescent="0.3">
      <c r="A1236" s="97"/>
      <c r="B1236" s="97"/>
      <c r="C1236" s="97"/>
      <c r="D1236" s="97"/>
      <c r="E1236" s="97"/>
      <c r="F1236" s="97"/>
      <c r="G1236" s="97"/>
      <c r="H1236" s="97"/>
      <c r="I1236" s="97"/>
      <c r="J1236" s="97"/>
      <c r="K1236" s="97"/>
      <c r="L1236" s="97"/>
      <c r="M1236" s="97"/>
      <c r="N1236" s="97"/>
      <c r="O1236" s="97"/>
      <c r="P1236" s="97"/>
      <c r="Q1236" s="97"/>
      <c r="R1236" s="97"/>
      <c r="S1236" s="97"/>
      <c r="T1236" s="97"/>
      <c r="U1236" s="97"/>
      <c r="V1236" s="97"/>
      <c r="W1236" s="97"/>
      <c r="X1236" s="97"/>
      <c r="Y1236" s="97"/>
      <c r="Z1236" s="97"/>
      <c r="AA1236" s="97"/>
      <c r="AB1236" s="97"/>
      <c r="AC1236" s="97"/>
      <c r="AD1236" s="97"/>
      <c r="AE1236" s="97"/>
      <c r="AF1236" s="97"/>
      <c r="AG1236" s="97"/>
      <c r="AH1236" s="97"/>
      <c r="AI1236" s="97"/>
      <c r="AJ1236" s="97"/>
      <c r="AK1236" s="97"/>
      <c r="AL1236" s="97"/>
      <c r="AM1236" s="97"/>
      <c r="AN1236" s="97"/>
      <c r="AO1236" s="97"/>
      <c r="AP1236" s="97"/>
      <c r="AQ1236" s="97"/>
      <c r="AR1236" s="97"/>
      <c r="AS1236" s="97"/>
      <c r="AT1236" s="97"/>
      <c r="AU1236" s="97"/>
      <c r="AV1236" s="97"/>
    </row>
    <row r="1237" spans="1:48" ht="12" customHeight="1" x14ac:dyDescent="0.3">
      <c r="A1237" s="97"/>
      <c r="B1237" s="97"/>
      <c r="C1237" s="97"/>
      <c r="D1237" s="97"/>
      <c r="E1237" s="97"/>
      <c r="F1237" s="97"/>
      <c r="G1237" s="97"/>
      <c r="H1237" s="97"/>
      <c r="I1237" s="97"/>
      <c r="J1237" s="97"/>
      <c r="K1237" s="97"/>
      <c r="L1237" s="97"/>
      <c r="M1237" s="97"/>
      <c r="N1237" s="97"/>
      <c r="O1237" s="97"/>
      <c r="P1237" s="97"/>
      <c r="Q1237" s="97"/>
      <c r="R1237" s="97"/>
      <c r="S1237" s="97"/>
      <c r="T1237" s="97"/>
      <c r="U1237" s="97"/>
      <c r="V1237" s="97"/>
      <c r="W1237" s="97"/>
      <c r="X1237" s="97"/>
      <c r="Y1237" s="97"/>
      <c r="Z1237" s="97"/>
      <c r="AA1237" s="97"/>
      <c r="AB1237" s="97"/>
      <c r="AC1237" s="97"/>
      <c r="AD1237" s="97"/>
      <c r="AE1237" s="97"/>
      <c r="AF1237" s="97"/>
      <c r="AG1237" s="97"/>
      <c r="AH1237" s="97"/>
      <c r="AI1237" s="97"/>
      <c r="AJ1237" s="97"/>
      <c r="AK1237" s="97"/>
      <c r="AL1237" s="97"/>
      <c r="AM1237" s="97"/>
      <c r="AN1237" s="97"/>
      <c r="AO1237" s="97"/>
      <c r="AP1237" s="97"/>
      <c r="AQ1237" s="97"/>
      <c r="AR1237" s="97"/>
      <c r="AS1237" s="97"/>
      <c r="AT1237" s="97"/>
      <c r="AU1237" s="97"/>
      <c r="AV1237" s="97"/>
    </row>
    <row r="1238" spans="1:48" ht="12" customHeight="1" x14ac:dyDescent="0.3">
      <c r="A1238" s="97"/>
      <c r="B1238" s="97"/>
      <c r="C1238" s="97"/>
      <c r="D1238" s="97"/>
      <c r="E1238" s="97"/>
      <c r="F1238" s="97"/>
      <c r="G1238" s="97"/>
      <c r="H1238" s="97"/>
      <c r="I1238" s="97"/>
      <c r="J1238" s="97"/>
      <c r="K1238" s="97"/>
      <c r="L1238" s="97"/>
      <c r="M1238" s="97"/>
      <c r="N1238" s="97"/>
      <c r="O1238" s="97"/>
      <c r="P1238" s="97"/>
      <c r="Q1238" s="97"/>
      <c r="R1238" s="97"/>
      <c r="S1238" s="97"/>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7"/>
    </row>
    <row r="1239" spans="1:48" ht="12" customHeight="1" x14ac:dyDescent="0.3">
      <c r="A1239" s="97"/>
      <c r="B1239" s="97"/>
      <c r="C1239" s="97"/>
      <c r="D1239" s="97"/>
      <c r="E1239" s="97"/>
      <c r="F1239" s="97"/>
      <c r="G1239" s="97"/>
      <c r="H1239" s="97"/>
      <c r="I1239" s="97"/>
      <c r="J1239" s="97"/>
      <c r="K1239" s="97"/>
      <c r="L1239" s="97"/>
      <c r="M1239" s="97"/>
      <c r="N1239" s="97"/>
      <c r="O1239" s="97"/>
      <c r="P1239" s="97"/>
      <c r="Q1239" s="97"/>
      <c r="R1239" s="97"/>
      <c r="S1239" s="97"/>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7"/>
    </row>
    <row r="1240" spans="1:48" ht="12" customHeight="1" x14ac:dyDescent="0.3">
      <c r="A1240" s="97"/>
      <c r="B1240" s="97"/>
      <c r="C1240" s="97"/>
      <c r="D1240" s="97"/>
      <c r="E1240" s="97"/>
      <c r="F1240" s="97"/>
      <c r="G1240" s="97"/>
      <c r="H1240" s="97"/>
      <c r="I1240" s="97"/>
      <c r="J1240" s="97"/>
      <c r="K1240" s="97"/>
      <c r="L1240" s="97"/>
      <c r="M1240" s="97"/>
      <c r="N1240" s="97"/>
      <c r="O1240" s="97"/>
      <c r="P1240" s="97"/>
      <c r="Q1240" s="97"/>
      <c r="R1240" s="97"/>
      <c r="S1240" s="97"/>
      <c r="T1240" s="97"/>
      <c r="U1240" s="97"/>
      <c r="V1240" s="97"/>
      <c r="W1240" s="97"/>
      <c r="X1240" s="97"/>
      <c r="Y1240" s="97"/>
      <c r="Z1240" s="97"/>
      <c r="AA1240" s="97"/>
      <c r="AB1240" s="97"/>
      <c r="AC1240" s="97"/>
      <c r="AD1240" s="97"/>
      <c r="AE1240" s="97"/>
      <c r="AF1240" s="97"/>
      <c r="AG1240" s="97"/>
      <c r="AH1240" s="97"/>
      <c r="AI1240" s="97"/>
      <c r="AJ1240" s="97"/>
      <c r="AK1240" s="97"/>
      <c r="AL1240" s="97"/>
      <c r="AM1240" s="97"/>
      <c r="AN1240" s="97"/>
      <c r="AO1240" s="97"/>
      <c r="AP1240" s="97"/>
      <c r="AQ1240" s="97"/>
      <c r="AR1240" s="97"/>
      <c r="AS1240" s="97"/>
      <c r="AT1240" s="97"/>
      <c r="AU1240" s="97"/>
      <c r="AV1240" s="97"/>
    </row>
    <row r="1241" spans="1:48" ht="12" customHeight="1" x14ac:dyDescent="0.3">
      <c r="A1241" s="97"/>
      <c r="B1241" s="97"/>
      <c r="C1241" s="97"/>
      <c r="D1241" s="97"/>
      <c r="E1241" s="97"/>
      <c r="F1241" s="97"/>
      <c r="G1241" s="97"/>
      <c r="H1241" s="97"/>
      <c r="I1241" s="97"/>
      <c r="J1241" s="97"/>
      <c r="K1241" s="97"/>
      <c r="L1241" s="97"/>
      <c r="M1241" s="97"/>
      <c r="N1241" s="97"/>
      <c r="O1241" s="97"/>
      <c r="P1241" s="97"/>
      <c r="Q1241" s="97"/>
      <c r="R1241" s="97"/>
      <c r="S1241" s="97"/>
      <c r="T1241" s="97"/>
      <c r="U1241" s="97"/>
      <c r="V1241" s="97"/>
      <c r="W1241" s="97"/>
      <c r="X1241" s="97"/>
      <c r="Y1241" s="97"/>
      <c r="Z1241" s="97"/>
      <c r="AA1241" s="97"/>
      <c r="AB1241" s="97"/>
      <c r="AC1241" s="97"/>
      <c r="AD1241" s="97"/>
      <c r="AE1241" s="97"/>
      <c r="AF1241" s="97"/>
      <c r="AG1241" s="97"/>
      <c r="AH1241" s="97"/>
      <c r="AI1241" s="97"/>
      <c r="AJ1241" s="97"/>
      <c r="AK1241" s="97"/>
      <c r="AL1241" s="97"/>
      <c r="AM1241" s="97"/>
      <c r="AN1241" s="97"/>
      <c r="AO1241" s="97"/>
      <c r="AP1241" s="97"/>
      <c r="AQ1241" s="97"/>
      <c r="AR1241" s="97"/>
      <c r="AS1241" s="97"/>
      <c r="AT1241" s="97"/>
      <c r="AU1241" s="97"/>
      <c r="AV1241" s="97"/>
    </row>
    <row r="1242" spans="1:48" ht="12" customHeight="1" x14ac:dyDescent="0.3">
      <c r="A1242" s="97"/>
      <c r="B1242" s="97"/>
      <c r="C1242" s="97"/>
      <c r="D1242" s="97"/>
      <c r="E1242" s="97"/>
      <c r="F1242" s="97"/>
      <c r="G1242" s="97"/>
      <c r="H1242" s="97"/>
      <c r="I1242" s="97"/>
      <c r="J1242" s="97"/>
      <c r="K1242" s="97"/>
      <c r="L1242" s="97"/>
      <c r="M1242" s="97"/>
      <c r="N1242" s="97"/>
      <c r="O1242" s="97"/>
      <c r="P1242" s="97"/>
      <c r="Q1242" s="97"/>
      <c r="R1242" s="97"/>
      <c r="S1242" s="97"/>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7"/>
    </row>
    <row r="1243" spans="1:48" ht="12" customHeight="1" x14ac:dyDescent="0.3">
      <c r="A1243" s="97"/>
      <c r="B1243" s="97"/>
      <c r="C1243" s="97"/>
      <c r="D1243" s="97"/>
      <c r="E1243" s="97"/>
      <c r="F1243" s="97"/>
      <c r="G1243" s="97"/>
      <c r="H1243" s="97"/>
      <c r="I1243" s="97"/>
      <c r="J1243" s="97"/>
      <c r="K1243" s="97"/>
      <c r="L1243" s="97"/>
      <c r="M1243" s="97"/>
      <c r="N1243" s="97"/>
      <c r="O1243" s="97"/>
      <c r="P1243" s="97"/>
      <c r="Q1243" s="97"/>
      <c r="R1243" s="97"/>
      <c r="S1243" s="97"/>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7"/>
    </row>
    <row r="1244" spans="1:48" ht="12" customHeight="1" x14ac:dyDescent="0.3">
      <c r="A1244" s="97"/>
      <c r="B1244" s="97"/>
      <c r="C1244" s="97"/>
      <c r="D1244" s="97"/>
      <c r="E1244" s="97"/>
      <c r="F1244" s="97"/>
      <c r="G1244" s="97"/>
      <c r="H1244" s="97"/>
      <c r="I1244" s="97"/>
      <c r="J1244" s="97"/>
      <c r="K1244" s="97"/>
      <c r="L1244" s="97"/>
      <c r="M1244" s="97"/>
      <c r="N1244" s="97"/>
      <c r="O1244" s="97"/>
      <c r="P1244" s="97"/>
      <c r="Q1244" s="97"/>
      <c r="R1244" s="97"/>
      <c r="S1244" s="97"/>
      <c r="T1244" s="97"/>
      <c r="U1244" s="97"/>
      <c r="V1244" s="97"/>
      <c r="W1244" s="97"/>
      <c r="X1244" s="97"/>
      <c r="Y1244" s="97"/>
      <c r="Z1244" s="97"/>
      <c r="AA1244" s="97"/>
      <c r="AB1244" s="97"/>
      <c r="AC1244" s="97"/>
      <c r="AD1244" s="97"/>
      <c r="AE1244" s="97"/>
      <c r="AF1244" s="97"/>
      <c r="AG1244" s="97"/>
      <c r="AH1244" s="97"/>
      <c r="AI1244" s="97"/>
      <c r="AJ1244" s="97"/>
      <c r="AK1244" s="97"/>
      <c r="AL1244" s="97"/>
      <c r="AM1244" s="97"/>
      <c r="AN1244" s="97"/>
      <c r="AO1244" s="97"/>
      <c r="AP1244" s="97"/>
      <c r="AQ1244" s="97"/>
      <c r="AR1244" s="97"/>
      <c r="AS1244" s="97"/>
      <c r="AT1244" s="97"/>
      <c r="AU1244" s="97"/>
      <c r="AV1244" s="97"/>
    </row>
    <row r="1245" spans="1:48" ht="12" customHeight="1" x14ac:dyDescent="0.3">
      <c r="A1245" s="97"/>
      <c r="B1245" s="97"/>
      <c r="C1245" s="97"/>
      <c r="D1245" s="97"/>
      <c r="E1245" s="97"/>
      <c r="F1245" s="97"/>
      <c r="G1245" s="97"/>
      <c r="H1245" s="97"/>
      <c r="I1245" s="97"/>
      <c r="J1245" s="97"/>
      <c r="K1245" s="97"/>
      <c r="L1245" s="97"/>
      <c r="M1245" s="97"/>
      <c r="N1245" s="97"/>
      <c r="O1245" s="97"/>
      <c r="P1245" s="97"/>
      <c r="Q1245" s="97"/>
      <c r="R1245" s="97"/>
      <c r="S1245" s="97"/>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7"/>
    </row>
    <row r="1246" spans="1:48" ht="12" customHeight="1" x14ac:dyDescent="0.3">
      <c r="A1246" s="97"/>
      <c r="B1246" s="97"/>
      <c r="C1246" s="97"/>
      <c r="D1246" s="97"/>
      <c r="E1246" s="97"/>
      <c r="F1246" s="97"/>
      <c r="G1246" s="97"/>
      <c r="H1246" s="97"/>
      <c r="I1246" s="97"/>
      <c r="J1246" s="97"/>
      <c r="K1246" s="97"/>
      <c r="L1246" s="97"/>
      <c r="M1246" s="97"/>
      <c r="N1246" s="97"/>
      <c r="O1246" s="97"/>
      <c r="P1246" s="97"/>
      <c r="Q1246" s="97"/>
      <c r="R1246" s="97"/>
      <c r="S1246" s="97"/>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7"/>
    </row>
    <row r="1247" spans="1:48" ht="12" customHeight="1" x14ac:dyDescent="0.3">
      <c r="A1247" s="97"/>
      <c r="B1247" s="97"/>
      <c r="C1247" s="97"/>
      <c r="D1247" s="97"/>
      <c r="E1247" s="97"/>
      <c r="F1247" s="97"/>
      <c r="G1247" s="97"/>
      <c r="H1247" s="97"/>
      <c r="I1247" s="97"/>
      <c r="J1247" s="97"/>
      <c r="K1247" s="97"/>
      <c r="L1247" s="97"/>
      <c r="M1247" s="97"/>
      <c r="N1247" s="97"/>
      <c r="O1247" s="97"/>
      <c r="P1247" s="97"/>
      <c r="Q1247" s="97"/>
      <c r="R1247" s="97"/>
      <c r="S1247" s="97"/>
      <c r="T1247" s="97"/>
      <c r="U1247" s="97"/>
      <c r="V1247" s="97"/>
      <c r="W1247" s="97"/>
      <c r="X1247" s="97"/>
      <c r="Y1247" s="97"/>
      <c r="Z1247" s="97"/>
      <c r="AA1247" s="97"/>
      <c r="AB1247" s="97"/>
      <c r="AC1247" s="97"/>
      <c r="AD1247" s="97"/>
      <c r="AE1247" s="97"/>
      <c r="AF1247" s="97"/>
      <c r="AG1247" s="97"/>
      <c r="AH1247" s="97"/>
      <c r="AI1247" s="97"/>
      <c r="AJ1247" s="97"/>
      <c r="AK1247" s="97"/>
      <c r="AL1247" s="97"/>
      <c r="AM1247" s="97"/>
      <c r="AN1247" s="97"/>
      <c r="AO1247" s="97"/>
      <c r="AP1247" s="97"/>
      <c r="AQ1247" s="97"/>
      <c r="AR1247" s="97"/>
      <c r="AS1247" s="97"/>
      <c r="AT1247" s="97"/>
      <c r="AU1247" s="97"/>
      <c r="AV1247" s="97"/>
    </row>
    <row r="1248" spans="1:48" ht="12" customHeight="1" x14ac:dyDescent="0.3">
      <c r="A1248" s="97"/>
      <c r="B1248" s="97"/>
      <c r="C1248" s="97"/>
      <c r="D1248" s="97"/>
      <c r="E1248" s="97"/>
      <c r="F1248" s="97"/>
      <c r="G1248" s="97"/>
      <c r="H1248" s="97"/>
      <c r="I1248" s="97"/>
      <c r="J1248" s="97"/>
      <c r="K1248" s="97"/>
      <c r="L1248" s="97"/>
      <c r="M1248" s="97"/>
      <c r="N1248" s="97"/>
      <c r="O1248" s="97"/>
      <c r="P1248" s="97"/>
      <c r="Q1248" s="97"/>
      <c r="R1248" s="97"/>
      <c r="S1248" s="97"/>
      <c r="T1248" s="97"/>
      <c r="U1248" s="97"/>
      <c r="V1248" s="97"/>
      <c r="W1248" s="97"/>
      <c r="X1248" s="97"/>
      <c r="Y1248" s="97"/>
      <c r="Z1248" s="97"/>
      <c r="AA1248" s="97"/>
      <c r="AB1248" s="97"/>
      <c r="AC1248" s="97"/>
      <c r="AD1248" s="97"/>
      <c r="AE1248" s="97"/>
      <c r="AF1248" s="97"/>
      <c r="AG1248" s="97"/>
      <c r="AH1248" s="97"/>
      <c r="AI1248" s="97"/>
      <c r="AJ1248" s="97"/>
      <c r="AK1248" s="97"/>
      <c r="AL1248" s="97"/>
      <c r="AM1248" s="97"/>
      <c r="AN1248" s="97"/>
      <c r="AO1248" s="97"/>
      <c r="AP1248" s="97"/>
      <c r="AQ1248" s="97"/>
      <c r="AR1248" s="97"/>
      <c r="AS1248" s="97"/>
      <c r="AT1248" s="97"/>
      <c r="AU1248" s="97"/>
      <c r="AV1248" s="97"/>
    </row>
    <row r="1249" spans="1:48" ht="12" customHeight="1" x14ac:dyDescent="0.3">
      <c r="A1249" s="97"/>
      <c r="B1249" s="97"/>
      <c r="C1249" s="97"/>
      <c r="D1249" s="97"/>
      <c r="E1249" s="97"/>
      <c r="F1249" s="97"/>
      <c r="G1249" s="97"/>
      <c r="H1249" s="97"/>
      <c r="I1249" s="97"/>
      <c r="J1249" s="97"/>
      <c r="K1249" s="97"/>
      <c r="L1249" s="97"/>
      <c r="M1249" s="97"/>
      <c r="N1249" s="97"/>
      <c r="O1249" s="97"/>
      <c r="P1249" s="97"/>
      <c r="Q1249" s="97"/>
      <c r="R1249" s="97"/>
      <c r="S1249" s="97"/>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c r="AS1249" s="97"/>
      <c r="AT1249" s="97"/>
      <c r="AU1249" s="97"/>
      <c r="AV1249" s="97"/>
    </row>
    <row r="1250" spans="1:48" ht="12" customHeight="1" x14ac:dyDescent="0.3">
      <c r="A1250" s="97"/>
      <c r="B1250" s="97"/>
      <c r="C1250" s="97"/>
      <c r="D1250" s="97"/>
      <c r="E1250" s="97"/>
      <c r="F1250" s="97"/>
      <c r="G1250" s="97"/>
      <c r="H1250" s="97"/>
      <c r="I1250" s="97"/>
      <c r="J1250" s="97"/>
      <c r="K1250" s="97"/>
      <c r="L1250" s="97"/>
      <c r="M1250" s="97"/>
      <c r="N1250" s="97"/>
      <c r="O1250" s="97"/>
      <c r="P1250" s="97"/>
      <c r="Q1250" s="97"/>
      <c r="R1250" s="97"/>
      <c r="S1250" s="97"/>
      <c r="T1250" s="97"/>
      <c r="U1250" s="97"/>
      <c r="V1250" s="97"/>
      <c r="W1250" s="97"/>
      <c r="X1250" s="97"/>
      <c r="Y1250" s="97"/>
      <c r="Z1250" s="97"/>
      <c r="AA1250" s="97"/>
      <c r="AB1250" s="97"/>
      <c r="AC1250" s="97"/>
      <c r="AD1250" s="97"/>
      <c r="AE1250" s="97"/>
      <c r="AF1250" s="97"/>
      <c r="AG1250" s="97"/>
      <c r="AH1250" s="97"/>
      <c r="AI1250" s="97"/>
      <c r="AJ1250" s="97"/>
      <c r="AK1250" s="97"/>
      <c r="AL1250" s="97"/>
      <c r="AM1250" s="97"/>
      <c r="AN1250" s="97"/>
      <c r="AO1250" s="97"/>
      <c r="AP1250" s="97"/>
      <c r="AQ1250" s="97"/>
      <c r="AR1250" s="97"/>
      <c r="AS1250" s="97"/>
      <c r="AT1250" s="97"/>
      <c r="AU1250" s="97"/>
      <c r="AV1250" s="97"/>
    </row>
    <row r="1251" spans="1:48" ht="12" customHeight="1" x14ac:dyDescent="0.3">
      <c r="A1251" s="97"/>
      <c r="B1251" s="97"/>
      <c r="C1251" s="97"/>
      <c r="D1251" s="97"/>
      <c r="E1251" s="97"/>
      <c r="F1251" s="97"/>
      <c r="G1251" s="97"/>
      <c r="H1251" s="97"/>
      <c r="I1251" s="97"/>
      <c r="J1251" s="97"/>
      <c r="K1251" s="97"/>
      <c r="L1251" s="97"/>
      <c r="M1251" s="97"/>
      <c r="N1251" s="97"/>
      <c r="O1251" s="97"/>
      <c r="P1251" s="97"/>
      <c r="Q1251" s="97"/>
      <c r="R1251" s="97"/>
      <c r="S1251" s="97"/>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7"/>
    </row>
    <row r="1252" spans="1:48" ht="12" customHeight="1" x14ac:dyDescent="0.3">
      <c r="A1252" s="97"/>
      <c r="B1252" s="97"/>
      <c r="C1252" s="97"/>
      <c r="D1252" s="97"/>
      <c r="E1252" s="97"/>
      <c r="F1252" s="97"/>
      <c r="G1252" s="97"/>
      <c r="H1252" s="97"/>
      <c r="I1252" s="97"/>
      <c r="J1252" s="97"/>
      <c r="K1252" s="97"/>
      <c r="L1252" s="97"/>
      <c r="M1252" s="97"/>
      <c r="N1252" s="97"/>
      <c r="O1252" s="97"/>
      <c r="P1252" s="97"/>
      <c r="Q1252" s="97"/>
      <c r="R1252" s="97"/>
      <c r="S1252" s="97"/>
      <c r="T1252" s="97"/>
      <c r="U1252" s="97"/>
      <c r="V1252" s="97"/>
      <c r="W1252" s="97"/>
      <c r="X1252" s="97"/>
      <c r="Y1252" s="97"/>
      <c r="Z1252" s="97"/>
      <c r="AA1252" s="97"/>
      <c r="AB1252" s="97"/>
      <c r="AC1252" s="97"/>
      <c r="AD1252" s="97"/>
      <c r="AE1252" s="97"/>
      <c r="AF1252" s="97"/>
      <c r="AG1252" s="97"/>
      <c r="AH1252" s="97"/>
      <c r="AI1252" s="97"/>
      <c r="AJ1252" s="97"/>
      <c r="AK1252" s="97"/>
      <c r="AL1252" s="97"/>
      <c r="AM1252" s="97"/>
      <c r="AN1252" s="97"/>
      <c r="AO1252" s="97"/>
      <c r="AP1252" s="97"/>
      <c r="AQ1252" s="97"/>
      <c r="AR1252" s="97"/>
      <c r="AS1252" s="97"/>
      <c r="AT1252" s="97"/>
      <c r="AU1252" s="97"/>
      <c r="AV1252" s="97"/>
    </row>
    <row r="1253" spans="1:48" ht="12" customHeight="1" x14ac:dyDescent="0.3">
      <c r="A1253" s="97"/>
      <c r="B1253" s="97"/>
      <c r="C1253" s="97"/>
      <c r="D1253" s="97"/>
      <c r="E1253" s="97"/>
      <c r="F1253" s="97"/>
      <c r="G1253" s="97"/>
      <c r="H1253" s="97"/>
      <c r="I1253" s="97"/>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row>
    <row r="1254" spans="1:48" ht="12" customHeight="1" x14ac:dyDescent="0.3">
      <c r="A1254" s="97"/>
      <c r="B1254" s="97"/>
      <c r="C1254" s="97"/>
      <c r="D1254" s="97"/>
      <c r="E1254" s="97"/>
      <c r="F1254" s="97"/>
      <c r="G1254" s="97"/>
      <c r="H1254" s="97"/>
      <c r="I1254" s="97"/>
      <c r="J1254" s="97"/>
      <c r="K1254" s="97"/>
      <c r="L1254" s="97"/>
      <c r="M1254" s="97"/>
      <c r="N1254" s="97"/>
      <c r="O1254" s="97"/>
      <c r="P1254" s="97"/>
      <c r="Q1254" s="97"/>
      <c r="R1254" s="97"/>
      <c r="S1254" s="97"/>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7"/>
    </row>
    <row r="1255" spans="1:48" ht="12" customHeight="1" x14ac:dyDescent="0.3">
      <c r="A1255" s="97"/>
      <c r="B1255" s="97"/>
      <c r="C1255" s="97"/>
      <c r="D1255" s="97"/>
      <c r="E1255" s="97"/>
      <c r="F1255" s="97"/>
      <c r="G1255" s="97"/>
      <c r="H1255" s="97"/>
      <c r="I1255" s="97"/>
      <c r="J1255" s="97"/>
      <c r="K1255" s="97"/>
      <c r="L1255" s="97"/>
      <c r="M1255" s="97"/>
      <c r="N1255" s="97"/>
      <c r="O1255" s="97"/>
      <c r="P1255" s="97"/>
      <c r="Q1255" s="97"/>
      <c r="R1255" s="97"/>
      <c r="S1255" s="97"/>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7"/>
    </row>
    <row r="1256" spans="1:48" ht="12" customHeight="1" x14ac:dyDescent="0.3">
      <c r="A1256" s="97"/>
      <c r="B1256" s="97"/>
      <c r="C1256" s="97"/>
      <c r="D1256" s="97"/>
      <c r="E1256" s="97"/>
      <c r="F1256" s="97"/>
      <c r="G1256" s="97"/>
      <c r="H1256" s="97"/>
      <c r="I1256" s="97"/>
      <c r="J1256" s="97"/>
      <c r="K1256" s="97"/>
      <c r="L1256" s="97"/>
      <c r="M1256" s="97"/>
      <c r="N1256" s="97"/>
      <c r="O1256" s="97"/>
      <c r="P1256" s="97"/>
      <c r="Q1256" s="97"/>
      <c r="R1256" s="97"/>
      <c r="S1256" s="97"/>
      <c r="T1256" s="97"/>
      <c r="U1256" s="97"/>
      <c r="V1256" s="97"/>
      <c r="W1256" s="97"/>
      <c r="X1256" s="97"/>
      <c r="Y1256" s="97"/>
      <c r="Z1256" s="97"/>
      <c r="AA1256" s="97"/>
      <c r="AB1256" s="97"/>
      <c r="AC1256" s="97"/>
      <c r="AD1256" s="97"/>
      <c r="AE1256" s="97"/>
      <c r="AF1256" s="97"/>
      <c r="AG1256" s="97"/>
      <c r="AH1256" s="97"/>
      <c r="AI1256" s="97"/>
      <c r="AJ1256" s="97"/>
      <c r="AK1256" s="97"/>
      <c r="AL1256" s="97"/>
      <c r="AM1256" s="97"/>
      <c r="AN1256" s="97"/>
      <c r="AO1256" s="97"/>
      <c r="AP1256" s="97"/>
      <c r="AQ1256" s="97"/>
      <c r="AR1256" s="97"/>
      <c r="AS1256" s="97"/>
      <c r="AT1256" s="97"/>
      <c r="AU1256" s="97"/>
      <c r="AV1256" s="97"/>
    </row>
    <row r="1257" spans="1:48" ht="12" customHeight="1" x14ac:dyDescent="0.3">
      <c r="A1257" s="97"/>
      <c r="B1257" s="97"/>
      <c r="C1257" s="97"/>
      <c r="D1257" s="97"/>
      <c r="E1257" s="97"/>
      <c r="F1257" s="97"/>
      <c r="G1257" s="97"/>
      <c r="H1257" s="97"/>
      <c r="I1257" s="97"/>
      <c r="J1257" s="97"/>
      <c r="K1257" s="97"/>
      <c r="L1257" s="97"/>
      <c r="M1257" s="97"/>
      <c r="N1257" s="97"/>
      <c r="O1257" s="97"/>
      <c r="P1257" s="97"/>
      <c r="Q1257" s="97"/>
      <c r="R1257" s="97"/>
      <c r="S1257" s="97"/>
      <c r="T1257" s="97"/>
      <c r="U1257" s="97"/>
      <c r="V1257" s="97"/>
      <c r="W1257" s="97"/>
      <c r="X1257" s="97"/>
      <c r="Y1257" s="97"/>
      <c r="Z1257" s="97"/>
      <c r="AA1257" s="97"/>
      <c r="AB1257" s="97"/>
      <c r="AC1257" s="97"/>
      <c r="AD1257" s="97"/>
      <c r="AE1257" s="97"/>
      <c r="AF1257" s="97"/>
      <c r="AG1257" s="97"/>
      <c r="AH1257" s="97"/>
      <c r="AI1257" s="97"/>
      <c r="AJ1257" s="97"/>
      <c r="AK1257" s="97"/>
      <c r="AL1257" s="97"/>
      <c r="AM1257" s="97"/>
      <c r="AN1257" s="97"/>
      <c r="AO1257" s="97"/>
      <c r="AP1257" s="97"/>
      <c r="AQ1257" s="97"/>
      <c r="AR1257" s="97"/>
      <c r="AS1257" s="97"/>
      <c r="AT1257" s="97"/>
      <c r="AU1257" s="97"/>
      <c r="AV1257" s="97"/>
    </row>
    <row r="1258" spans="1:48" ht="12" customHeight="1" x14ac:dyDescent="0.3">
      <c r="A1258" s="97"/>
      <c r="B1258" s="97"/>
      <c r="C1258" s="97"/>
      <c r="D1258" s="97"/>
      <c r="E1258" s="97"/>
      <c r="F1258" s="97"/>
      <c r="G1258" s="97"/>
      <c r="H1258" s="97"/>
      <c r="I1258" s="97"/>
      <c r="J1258" s="97"/>
      <c r="K1258" s="97"/>
      <c r="L1258" s="97"/>
      <c r="M1258" s="97"/>
      <c r="N1258" s="97"/>
      <c r="O1258" s="97"/>
      <c r="P1258" s="97"/>
      <c r="Q1258" s="97"/>
      <c r="R1258" s="97"/>
      <c r="S1258" s="97"/>
      <c r="T1258" s="97"/>
      <c r="U1258" s="97"/>
      <c r="V1258" s="97"/>
      <c r="W1258" s="97"/>
      <c r="X1258" s="97"/>
      <c r="Y1258" s="97"/>
      <c r="Z1258" s="97"/>
      <c r="AA1258" s="97"/>
      <c r="AB1258" s="97"/>
      <c r="AC1258" s="97"/>
      <c r="AD1258" s="97"/>
      <c r="AE1258" s="97"/>
      <c r="AF1258" s="97"/>
      <c r="AG1258" s="97"/>
      <c r="AH1258" s="97"/>
      <c r="AI1258" s="97"/>
      <c r="AJ1258" s="97"/>
      <c r="AK1258" s="97"/>
      <c r="AL1258" s="97"/>
      <c r="AM1258" s="97"/>
      <c r="AN1258" s="97"/>
      <c r="AO1258" s="97"/>
      <c r="AP1258" s="97"/>
      <c r="AQ1258" s="97"/>
      <c r="AR1258" s="97"/>
      <c r="AS1258" s="97"/>
      <c r="AT1258" s="97"/>
      <c r="AU1258" s="97"/>
      <c r="AV1258" s="97"/>
    </row>
    <row r="1259" spans="1:48" ht="12" customHeight="1" x14ac:dyDescent="0.3">
      <c r="A1259" s="97"/>
      <c r="B1259" s="97"/>
      <c r="C1259" s="97"/>
      <c r="D1259" s="97"/>
      <c r="E1259" s="97"/>
      <c r="F1259" s="97"/>
      <c r="G1259" s="97"/>
      <c r="H1259" s="97"/>
      <c r="I1259" s="97"/>
      <c r="J1259" s="97"/>
      <c r="K1259" s="97"/>
      <c r="L1259" s="97"/>
      <c r="M1259" s="97"/>
      <c r="N1259" s="97"/>
      <c r="O1259" s="97"/>
      <c r="P1259" s="97"/>
      <c r="Q1259" s="97"/>
      <c r="R1259" s="97"/>
      <c r="S1259" s="97"/>
      <c r="T1259" s="97"/>
      <c r="U1259" s="97"/>
      <c r="V1259" s="97"/>
      <c r="W1259" s="97"/>
      <c r="X1259" s="97"/>
      <c r="Y1259" s="97"/>
      <c r="Z1259" s="97"/>
      <c r="AA1259" s="97"/>
      <c r="AB1259" s="97"/>
      <c r="AC1259" s="97"/>
      <c r="AD1259" s="97"/>
      <c r="AE1259" s="97"/>
      <c r="AF1259" s="97"/>
      <c r="AG1259" s="97"/>
      <c r="AH1259" s="97"/>
      <c r="AI1259" s="97"/>
      <c r="AJ1259" s="97"/>
      <c r="AK1259" s="97"/>
      <c r="AL1259" s="97"/>
      <c r="AM1259" s="97"/>
      <c r="AN1259" s="97"/>
      <c r="AO1259" s="97"/>
      <c r="AP1259" s="97"/>
      <c r="AQ1259" s="97"/>
      <c r="AR1259" s="97"/>
      <c r="AS1259" s="97"/>
      <c r="AT1259" s="97"/>
      <c r="AU1259" s="97"/>
      <c r="AV1259" s="97"/>
    </row>
    <row r="1260" spans="1:48" ht="12" customHeight="1" x14ac:dyDescent="0.3">
      <c r="A1260" s="97"/>
      <c r="B1260" s="97"/>
      <c r="C1260" s="97"/>
      <c r="D1260" s="97"/>
      <c r="E1260" s="97"/>
      <c r="F1260" s="97"/>
      <c r="G1260" s="97"/>
      <c r="H1260" s="97"/>
      <c r="I1260" s="97"/>
      <c r="J1260" s="97"/>
      <c r="K1260" s="97"/>
      <c r="L1260" s="97"/>
      <c r="M1260" s="97"/>
      <c r="N1260" s="97"/>
      <c r="O1260" s="97"/>
      <c r="P1260" s="97"/>
      <c r="Q1260" s="97"/>
      <c r="R1260" s="97"/>
      <c r="S1260" s="97"/>
      <c r="T1260" s="97"/>
      <c r="U1260" s="97"/>
      <c r="V1260" s="97"/>
      <c r="W1260" s="97"/>
      <c r="X1260" s="97"/>
      <c r="Y1260" s="97"/>
      <c r="Z1260" s="97"/>
      <c r="AA1260" s="97"/>
      <c r="AB1260" s="97"/>
      <c r="AC1260" s="97"/>
      <c r="AD1260" s="97"/>
      <c r="AE1260" s="97"/>
      <c r="AF1260" s="97"/>
      <c r="AG1260" s="97"/>
      <c r="AH1260" s="97"/>
      <c r="AI1260" s="97"/>
      <c r="AJ1260" s="97"/>
      <c r="AK1260" s="97"/>
      <c r="AL1260" s="97"/>
      <c r="AM1260" s="97"/>
      <c r="AN1260" s="97"/>
      <c r="AO1260" s="97"/>
      <c r="AP1260" s="97"/>
      <c r="AQ1260" s="97"/>
      <c r="AR1260" s="97"/>
      <c r="AS1260" s="97"/>
      <c r="AT1260" s="97"/>
      <c r="AU1260" s="97"/>
      <c r="AV1260" s="97"/>
    </row>
    <row r="1261" spans="1:48" ht="12" customHeight="1" x14ac:dyDescent="0.3">
      <c r="A1261" s="97"/>
      <c r="B1261" s="97"/>
      <c r="C1261" s="97"/>
      <c r="D1261" s="97"/>
      <c r="E1261" s="97"/>
      <c r="F1261" s="97"/>
      <c r="G1261" s="97"/>
      <c r="H1261" s="97"/>
      <c r="I1261" s="97"/>
      <c r="J1261" s="97"/>
      <c r="K1261" s="97"/>
      <c r="L1261" s="97"/>
      <c r="M1261" s="97"/>
      <c r="N1261" s="97"/>
      <c r="O1261" s="97"/>
      <c r="P1261" s="97"/>
      <c r="Q1261" s="97"/>
      <c r="R1261" s="97"/>
      <c r="S1261" s="97"/>
      <c r="T1261" s="97"/>
      <c r="U1261" s="97"/>
      <c r="V1261" s="97"/>
      <c r="W1261" s="97"/>
      <c r="X1261" s="97"/>
      <c r="Y1261" s="97"/>
      <c r="Z1261" s="97"/>
      <c r="AA1261" s="97"/>
      <c r="AB1261" s="97"/>
      <c r="AC1261" s="97"/>
      <c r="AD1261" s="97"/>
      <c r="AE1261" s="97"/>
      <c r="AF1261" s="97"/>
      <c r="AG1261" s="97"/>
      <c r="AH1261" s="97"/>
      <c r="AI1261" s="97"/>
      <c r="AJ1261" s="97"/>
      <c r="AK1261" s="97"/>
      <c r="AL1261" s="97"/>
      <c r="AM1261" s="97"/>
      <c r="AN1261" s="97"/>
      <c r="AO1261" s="97"/>
      <c r="AP1261" s="97"/>
      <c r="AQ1261" s="97"/>
      <c r="AR1261" s="97"/>
      <c r="AS1261" s="97"/>
      <c r="AT1261" s="97"/>
      <c r="AU1261" s="97"/>
      <c r="AV1261" s="97"/>
    </row>
    <row r="1262" spans="1:48" ht="12" customHeight="1" x14ac:dyDescent="0.3">
      <c r="A1262" s="97"/>
      <c r="B1262" s="97"/>
      <c r="C1262" s="97"/>
      <c r="D1262" s="97"/>
      <c r="E1262" s="97"/>
      <c r="F1262" s="97"/>
      <c r="G1262" s="97"/>
      <c r="H1262" s="97"/>
      <c r="I1262" s="97"/>
      <c r="J1262" s="97"/>
      <c r="K1262" s="97"/>
      <c r="L1262" s="97"/>
      <c r="M1262" s="97"/>
      <c r="N1262" s="97"/>
      <c r="O1262" s="97"/>
      <c r="P1262" s="97"/>
      <c r="Q1262" s="97"/>
      <c r="R1262" s="97"/>
      <c r="S1262" s="97"/>
      <c r="T1262" s="97"/>
      <c r="U1262" s="97"/>
      <c r="V1262" s="97"/>
      <c r="W1262" s="97"/>
      <c r="X1262" s="97"/>
      <c r="Y1262" s="97"/>
      <c r="Z1262" s="97"/>
      <c r="AA1262" s="97"/>
      <c r="AB1262" s="97"/>
      <c r="AC1262" s="97"/>
      <c r="AD1262" s="97"/>
      <c r="AE1262" s="97"/>
      <c r="AF1262" s="97"/>
      <c r="AG1262" s="97"/>
      <c r="AH1262" s="97"/>
      <c r="AI1262" s="97"/>
      <c r="AJ1262" s="97"/>
      <c r="AK1262" s="97"/>
      <c r="AL1262" s="97"/>
      <c r="AM1262" s="97"/>
      <c r="AN1262" s="97"/>
      <c r="AO1262" s="97"/>
      <c r="AP1262" s="97"/>
      <c r="AQ1262" s="97"/>
      <c r="AR1262" s="97"/>
      <c r="AS1262" s="97"/>
      <c r="AT1262" s="97"/>
      <c r="AU1262" s="97"/>
      <c r="AV1262" s="97"/>
    </row>
    <row r="1263" spans="1:48" ht="12" customHeight="1" x14ac:dyDescent="0.3">
      <c r="A1263" s="97"/>
      <c r="B1263" s="97"/>
      <c r="C1263" s="97"/>
      <c r="D1263" s="97"/>
      <c r="E1263" s="97"/>
      <c r="F1263" s="97"/>
      <c r="G1263" s="97"/>
      <c r="H1263" s="97"/>
      <c r="I1263" s="97"/>
      <c r="J1263" s="97"/>
      <c r="K1263" s="97"/>
      <c r="L1263" s="97"/>
      <c r="M1263" s="97"/>
      <c r="N1263" s="97"/>
      <c r="O1263" s="97"/>
      <c r="P1263" s="97"/>
      <c r="Q1263" s="97"/>
      <c r="R1263" s="97"/>
      <c r="S1263" s="97"/>
      <c r="T1263" s="97"/>
      <c r="U1263" s="97"/>
      <c r="V1263" s="97"/>
      <c r="W1263" s="97"/>
      <c r="X1263" s="97"/>
      <c r="Y1263" s="97"/>
      <c r="Z1263" s="97"/>
      <c r="AA1263" s="97"/>
      <c r="AB1263" s="97"/>
      <c r="AC1263" s="97"/>
      <c r="AD1263" s="97"/>
      <c r="AE1263" s="97"/>
      <c r="AF1263" s="97"/>
      <c r="AG1263" s="97"/>
      <c r="AH1263" s="97"/>
      <c r="AI1263" s="97"/>
      <c r="AJ1263" s="97"/>
      <c r="AK1263" s="97"/>
      <c r="AL1263" s="97"/>
      <c r="AM1263" s="97"/>
      <c r="AN1263" s="97"/>
      <c r="AO1263" s="97"/>
      <c r="AP1263" s="97"/>
      <c r="AQ1263" s="97"/>
      <c r="AR1263" s="97"/>
      <c r="AS1263" s="97"/>
      <c r="AT1263" s="97"/>
      <c r="AU1263" s="97"/>
      <c r="AV1263" s="97"/>
    </row>
    <row r="1264" spans="1:48" ht="12" customHeight="1" x14ac:dyDescent="0.3">
      <c r="A1264" s="97"/>
      <c r="B1264" s="97"/>
      <c r="C1264" s="97"/>
      <c r="D1264" s="97"/>
      <c r="E1264" s="97"/>
      <c r="F1264" s="97"/>
      <c r="G1264" s="97"/>
      <c r="H1264" s="97"/>
      <c r="I1264" s="97"/>
      <c r="J1264" s="97"/>
      <c r="K1264" s="97"/>
      <c r="L1264" s="97"/>
      <c r="M1264" s="97"/>
      <c r="N1264" s="97"/>
      <c r="O1264" s="97"/>
      <c r="P1264" s="97"/>
      <c r="Q1264" s="97"/>
      <c r="R1264" s="97"/>
      <c r="S1264" s="97"/>
      <c r="T1264" s="97"/>
      <c r="U1264" s="97"/>
      <c r="V1264" s="97"/>
      <c r="W1264" s="97"/>
      <c r="X1264" s="97"/>
      <c r="Y1264" s="97"/>
      <c r="Z1264" s="97"/>
      <c r="AA1264" s="97"/>
      <c r="AB1264" s="97"/>
      <c r="AC1264" s="97"/>
      <c r="AD1264" s="97"/>
      <c r="AE1264" s="97"/>
      <c r="AF1264" s="97"/>
      <c r="AG1264" s="97"/>
      <c r="AH1264" s="97"/>
      <c r="AI1264" s="97"/>
      <c r="AJ1264" s="97"/>
      <c r="AK1264" s="97"/>
      <c r="AL1264" s="97"/>
      <c r="AM1264" s="97"/>
      <c r="AN1264" s="97"/>
      <c r="AO1264" s="97"/>
      <c r="AP1264" s="97"/>
      <c r="AQ1264" s="97"/>
      <c r="AR1264" s="97"/>
      <c r="AS1264" s="97"/>
      <c r="AT1264" s="97"/>
      <c r="AU1264" s="97"/>
      <c r="AV1264" s="97"/>
    </row>
    <row r="1265" spans="1:48" ht="12" customHeight="1" x14ac:dyDescent="0.3">
      <c r="A1265" s="97"/>
      <c r="B1265" s="97"/>
      <c r="C1265" s="97"/>
      <c r="D1265" s="97"/>
      <c r="E1265" s="97"/>
      <c r="F1265" s="97"/>
      <c r="G1265" s="97"/>
      <c r="H1265" s="97"/>
      <c r="I1265" s="97"/>
      <c r="J1265" s="97"/>
      <c r="K1265" s="97"/>
      <c r="L1265" s="97"/>
      <c r="M1265" s="97"/>
      <c r="N1265" s="97"/>
      <c r="O1265" s="97"/>
      <c r="P1265" s="97"/>
      <c r="Q1265" s="97"/>
      <c r="R1265" s="97"/>
      <c r="S1265" s="97"/>
      <c r="T1265" s="97"/>
      <c r="U1265" s="97"/>
      <c r="V1265" s="97"/>
      <c r="W1265" s="97"/>
      <c r="X1265" s="97"/>
      <c r="Y1265" s="97"/>
      <c r="Z1265" s="97"/>
      <c r="AA1265" s="97"/>
      <c r="AB1265" s="97"/>
      <c r="AC1265" s="97"/>
      <c r="AD1265" s="97"/>
      <c r="AE1265" s="97"/>
      <c r="AF1265" s="97"/>
      <c r="AG1265" s="97"/>
      <c r="AH1265" s="97"/>
      <c r="AI1265" s="97"/>
      <c r="AJ1265" s="97"/>
      <c r="AK1265" s="97"/>
      <c r="AL1265" s="97"/>
      <c r="AM1265" s="97"/>
      <c r="AN1265" s="97"/>
      <c r="AO1265" s="97"/>
      <c r="AP1265" s="97"/>
      <c r="AQ1265" s="97"/>
      <c r="AR1265" s="97"/>
      <c r="AS1265" s="97"/>
      <c r="AT1265" s="97"/>
      <c r="AU1265" s="97"/>
      <c r="AV1265" s="97"/>
    </row>
    <row r="1266" spans="1:48" ht="12" customHeight="1" x14ac:dyDescent="0.3">
      <c r="A1266" s="97"/>
      <c r="B1266" s="97"/>
      <c r="C1266" s="97"/>
      <c r="D1266" s="97"/>
      <c r="E1266" s="97"/>
      <c r="F1266" s="97"/>
      <c r="G1266" s="97"/>
      <c r="H1266" s="97"/>
      <c r="I1266" s="97"/>
      <c r="J1266" s="97"/>
      <c r="K1266" s="97"/>
      <c r="L1266" s="97"/>
      <c r="M1266" s="97"/>
      <c r="N1266" s="97"/>
      <c r="O1266" s="97"/>
      <c r="P1266" s="97"/>
      <c r="Q1266" s="97"/>
      <c r="R1266" s="97"/>
      <c r="S1266" s="97"/>
      <c r="T1266" s="97"/>
      <c r="U1266" s="97"/>
      <c r="V1266" s="97"/>
      <c r="W1266" s="97"/>
      <c r="X1266" s="97"/>
      <c r="Y1266" s="97"/>
      <c r="Z1266" s="97"/>
      <c r="AA1266" s="97"/>
      <c r="AB1266" s="97"/>
      <c r="AC1266" s="97"/>
      <c r="AD1266" s="97"/>
      <c r="AE1266" s="97"/>
      <c r="AF1266" s="97"/>
      <c r="AG1266" s="97"/>
      <c r="AH1266" s="97"/>
      <c r="AI1266" s="97"/>
      <c r="AJ1266" s="97"/>
      <c r="AK1266" s="97"/>
      <c r="AL1266" s="97"/>
      <c r="AM1266" s="97"/>
      <c r="AN1266" s="97"/>
      <c r="AO1266" s="97"/>
      <c r="AP1266" s="97"/>
      <c r="AQ1266" s="97"/>
      <c r="AR1266" s="97"/>
      <c r="AS1266" s="97"/>
      <c r="AT1266" s="97"/>
      <c r="AU1266" s="97"/>
      <c r="AV1266" s="97"/>
    </row>
    <row r="1267" spans="1:48" ht="12" customHeight="1" x14ac:dyDescent="0.3">
      <c r="A1267" s="97"/>
      <c r="B1267" s="97"/>
      <c r="C1267" s="97"/>
      <c r="D1267" s="97"/>
      <c r="E1267" s="97"/>
      <c r="F1267" s="97"/>
      <c r="G1267" s="97"/>
      <c r="H1267" s="97"/>
      <c r="I1267" s="97"/>
      <c r="J1267" s="97"/>
      <c r="K1267" s="97"/>
      <c r="L1267" s="97"/>
      <c r="M1267" s="97"/>
      <c r="N1267" s="97"/>
      <c r="O1267" s="97"/>
      <c r="P1267" s="97"/>
      <c r="Q1267" s="97"/>
      <c r="R1267" s="97"/>
      <c r="S1267" s="97"/>
      <c r="T1267" s="97"/>
      <c r="U1267" s="97"/>
      <c r="V1267" s="97"/>
      <c r="W1267" s="97"/>
      <c r="X1267" s="97"/>
      <c r="Y1267" s="97"/>
      <c r="Z1267" s="97"/>
      <c r="AA1267" s="97"/>
      <c r="AB1267" s="97"/>
      <c r="AC1267" s="97"/>
      <c r="AD1267" s="97"/>
      <c r="AE1267" s="97"/>
      <c r="AF1267" s="97"/>
      <c r="AG1267" s="97"/>
      <c r="AH1267" s="97"/>
      <c r="AI1267" s="97"/>
      <c r="AJ1267" s="97"/>
      <c r="AK1267" s="97"/>
      <c r="AL1267" s="97"/>
      <c r="AM1267" s="97"/>
      <c r="AN1267" s="97"/>
      <c r="AO1267" s="97"/>
      <c r="AP1267" s="97"/>
      <c r="AQ1267" s="97"/>
      <c r="AR1267" s="97"/>
      <c r="AS1267" s="97"/>
      <c r="AT1267" s="97"/>
      <c r="AU1267" s="97"/>
      <c r="AV1267" s="97"/>
    </row>
    <row r="1268" spans="1:48" ht="12" customHeight="1" x14ac:dyDescent="0.3">
      <c r="A1268" s="97"/>
      <c r="B1268" s="97"/>
      <c r="C1268" s="97"/>
      <c r="D1268" s="97"/>
      <c r="E1268" s="97"/>
      <c r="F1268" s="97"/>
      <c r="G1268" s="97"/>
      <c r="H1268" s="97"/>
      <c r="I1268" s="97"/>
      <c r="J1268" s="97"/>
      <c r="K1268" s="97"/>
      <c r="L1268" s="97"/>
      <c r="M1268" s="97"/>
      <c r="N1268" s="97"/>
      <c r="O1268" s="97"/>
      <c r="P1268" s="97"/>
      <c r="Q1268" s="97"/>
      <c r="R1268" s="97"/>
      <c r="S1268" s="97"/>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7"/>
    </row>
    <row r="1269" spans="1:48" ht="12" customHeight="1" x14ac:dyDescent="0.3">
      <c r="A1269" s="97"/>
      <c r="B1269" s="97"/>
      <c r="C1269" s="97"/>
      <c r="D1269" s="97"/>
      <c r="E1269" s="97"/>
      <c r="F1269" s="97"/>
      <c r="G1269" s="97"/>
      <c r="H1269" s="97"/>
      <c r="I1269" s="97"/>
      <c r="J1269" s="97"/>
      <c r="K1269" s="97"/>
      <c r="L1269" s="97"/>
      <c r="M1269" s="97"/>
      <c r="N1269" s="97"/>
      <c r="O1269" s="97"/>
      <c r="P1269" s="97"/>
      <c r="Q1269" s="97"/>
      <c r="R1269" s="97"/>
      <c r="S1269" s="97"/>
      <c r="T1269" s="97"/>
      <c r="U1269" s="97"/>
      <c r="V1269" s="97"/>
      <c r="W1269" s="97"/>
      <c r="X1269" s="97"/>
      <c r="Y1269" s="97"/>
      <c r="Z1269" s="97"/>
      <c r="AA1269" s="97"/>
      <c r="AB1269" s="97"/>
      <c r="AC1269" s="97"/>
      <c r="AD1269" s="97"/>
      <c r="AE1269" s="97"/>
      <c r="AF1269" s="97"/>
      <c r="AG1269" s="97"/>
      <c r="AH1269" s="97"/>
      <c r="AI1269" s="97"/>
      <c r="AJ1269" s="97"/>
      <c r="AK1269" s="97"/>
      <c r="AL1269" s="97"/>
      <c r="AM1269" s="97"/>
      <c r="AN1269" s="97"/>
      <c r="AO1269" s="97"/>
      <c r="AP1269" s="97"/>
      <c r="AQ1269" s="97"/>
      <c r="AR1269" s="97"/>
      <c r="AS1269" s="97"/>
      <c r="AT1269" s="97"/>
      <c r="AU1269" s="97"/>
      <c r="AV1269" s="97"/>
    </row>
    <row r="1270" spans="1:48" ht="12" customHeight="1" x14ac:dyDescent="0.3">
      <c r="A1270" s="97"/>
      <c r="B1270" s="97"/>
      <c r="C1270" s="97"/>
      <c r="D1270" s="97"/>
      <c r="E1270" s="97"/>
      <c r="F1270" s="97"/>
      <c r="G1270" s="97"/>
      <c r="H1270" s="97"/>
      <c r="I1270" s="97"/>
      <c r="J1270" s="97"/>
      <c r="K1270" s="97"/>
      <c r="L1270" s="97"/>
      <c r="M1270" s="97"/>
      <c r="N1270" s="97"/>
      <c r="O1270" s="97"/>
      <c r="P1270" s="97"/>
      <c r="Q1270" s="97"/>
      <c r="R1270" s="97"/>
      <c r="S1270" s="97"/>
      <c r="T1270" s="97"/>
      <c r="U1270" s="97"/>
      <c r="V1270" s="97"/>
      <c r="W1270" s="97"/>
      <c r="X1270" s="97"/>
      <c r="Y1270" s="97"/>
      <c r="Z1270" s="97"/>
      <c r="AA1270" s="97"/>
      <c r="AB1270" s="97"/>
      <c r="AC1270" s="97"/>
      <c r="AD1270" s="97"/>
      <c r="AE1270" s="97"/>
      <c r="AF1270" s="97"/>
      <c r="AG1270" s="97"/>
      <c r="AH1270" s="97"/>
      <c r="AI1270" s="97"/>
      <c r="AJ1270" s="97"/>
      <c r="AK1270" s="97"/>
      <c r="AL1270" s="97"/>
      <c r="AM1270" s="97"/>
      <c r="AN1270" s="97"/>
      <c r="AO1270" s="97"/>
      <c r="AP1270" s="97"/>
      <c r="AQ1270" s="97"/>
      <c r="AR1270" s="97"/>
      <c r="AS1270" s="97"/>
      <c r="AT1270" s="97"/>
      <c r="AU1270" s="97"/>
      <c r="AV1270" s="97"/>
    </row>
    <row r="1271" spans="1:48" ht="12" customHeight="1" x14ac:dyDescent="0.3">
      <c r="A1271" s="97"/>
      <c r="B1271" s="97"/>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row>
    <row r="1272" spans="1:48" ht="12" customHeight="1" x14ac:dyDescent="0.3">
      <c r="A1272" s="97"/>
      <c r="B1272" s="97"/>
      <c r="C1272" s="97"/>
      <c r="D1272" s="97"/>
      <c r="E1272" s="97"/>
      <c r="F1272" s="97"/>
      <c r="G1272" s="97"/>
      <c r="H1272" s="97"/>
      <c r="I1272" s="97"/>
      <c r="J1272" s="97"/>
      <c r="K1272" s="97"/>
      <c r="L1272" s="97"/>
      <c r="M1272" s="97"/>
      <c r="N1272" s="97"/>
      <c r="O1272" s="97"/>
      <c r="P1272" s="97"/>
      <c r="Q1272" s="97"/>
      <c r="R1272" s="97"/>
      <c r="S1272" s="97"/>
      <c r="T1272" s="97"/>
      <c r="U1272" s="97"/>
      <c r="V1272" s="97"/>
      <c r="W1272" s="97"/>
      <c r="X1272" s="97"/>
      <c r="Y1272" s="97"/>
      <c r="Z1272" s="97"/>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7"/>
    </row>
    <row r="1273" spans="1:48" ht="12" customHeight="1" x14ac:dyDescent="0.3">
      <c r="A1273" s="97"/>
      <c r="B1273" s="97"/>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97"/>
      <c r="AB1273" s="97"/>
      <c r="AC1273" s="97"/>
      <c r="AD1273" s="97"/>
      <c r="AE1273" s="97"/>
      <c r="AF1273" s="97"/>
      <c r="AG1273" s="97"/>
      <c r="AH1273" s="97"/>
      <c r="AI1273" s="97"/>
      <c r="AJ1273" s="97"/>
      <c r="AK1273" s="97"/>
      <c r="AL1273" s="97"/>
      <c r="AM1273" s="97"/>
      <c r="AN1273" s="97"/>
      <c r="AO1273" s="97"/>
      <c r="AP1273" s="97"/>
      <c r="AQ1273" s="97"/>
      <c r="AR1273" s="97"/>
      <c r="AS1273" s="97"/>
      <c r="AT1273" s="97"/>
      <c r="AU1273" s="97"/>
      <c r="AV1273" s="97"/>
    </row>
    <row r="1274" spans="1:48" ht="12" customHeight="1" x14ac:dyDescent="0.3">
      <c r="A1274" s="97"/>
      <c r="B1274" s="97"/>
      <c r="C1274" s="97"/>
      <c r="D1274" s="97"/>
      <c r="E1274" s="97"/>
      <c r="F1274" s="97"/>
      <c r="G1274" s="97"/>
      <c r="H1274" s="97"/>
      <c r="I1274" s="97"/>
      <c r="J1274" s="97"/>
      <c r="K1274" s="97"/>
      <c r="L1274" s="97"/>
      <c r="M1274" s="97"/>
      <c r="N1274" s="97"/>
      <c r="O1274" s="97"/>
      <c r="P1274" s="97"/>
      <c r="Q1274" s="97"/>
      <c r="R1274" s="97"/>
      <c r="S1274" s="97"/>
      <c r="T1274" s="97"/>
      <c r="U1274" s="97"/>
      <c r="V1274" s="97"/>
      <c r="W1274" s="97"/>
      <c r="X1274" s="97"/>
      <c r="Y1274" s="97"/>
      <c r="Z1274" s="97"/>
      <c r="AA1274" s="97"/>
      <c r="AB1274" s="97"/>
      <c r="AC1274" s="97"/>
      <c r="AD1274" s="97"/>
      <c r="AE1274" s="97"/>
      <c r="AF1274" s="97"/>
      <c r="AG1274" s="97"/>
      <c r="AH1274" s="97"/>
      <c r="AI1274" s="97"/>
      <c r="AJ1274" s="97"/>
      <c r="AK1274" s="97"/>
      <c r="AL1274" s="97"/>
      <c r="AM1274" s="97"/>
      <c r="AN1274" s="97"/>
      <c r="AO1274" s="97"/>
      <c r="AP1274" s="97"/>
      <c r="AQ1274" s="97"/>
      <c r="AR1274" s="97"/>
      <c r="AS1274" s="97"/>
      <c r="AT1274" s="97"/>
      <c r="AU1274" s="97"/>
      <c r="AV1274" s="97"/>
    </row>
    <row r="1275" spans="1:48" ht="12" customHeight="1" x14ac:dyDescent="0.3">
      <c r="A1275" s="97"/>
      <c r="B1275" s="97"/>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7"/>
      <c r="AA1275" s="97"/>
      <c r="AB1275" s="97"/>
      <c r="AC1275" s="97"/>
      <c r="AD1275" s="97"/>
      <c r="AE1275" s="97"/>
      <c r="AF1275" s="97"/>
      <c r="AG1275" s="97"/>
      <c r="AH1275" s="97"/>
      <c r="AI1275" s="97"/>
      <c r="AJ1275" s="97"/>
      <c r="AK1275" s="97"/>
      <c r="AL1275" s="97"/>
      <c r="AM1275" s="97"/>
      <c r="AN1275" s="97"/>
      <c r="AO1275" s="97"/>
      <c r="AP1275" s="97"/>
      <c r="AQ1275" s="97"/>
      <c r="AR1275" s="97"/>
      <c r="AS1275" s="97"/>
      <c r="AT1275" s="97"/>
      <c r="AU1275" s="97"/>
      <c r="AV1275" s="97"/>
    </row>
    <row r="1276" spans="1:48" ht="12" customHeight="1" x14ac:dyDescent="0.3">
      <c r="A1276" s="97"/>
      <c r="B1276" s="97"/>
      <c r="C1276" s="97"/>
      <c r="D1276" s="97"/>
      <c r="E1276" s="97"/>
      <c r="F1276" s="97"/>
      <c r="G1276" s="97"/>
      <c r="H1276" s="97"/>
      <c r="I1276" s="97"/>
      <c r="J1276" s="97"/>
      <c r="K1276" s="97"/>
      <c r="L1276" s="97"/>
      <c r="M1276" s="97"/>
      <c r="N1276" s="97"/>
      <c r="O1276" s="97"/>
      <c r="P1276" s="97"/>
      <c r="Q1276" s="97"/>
      <c r="R1276" s="97"/>
      <c r="S1276" s="97"/>
      <c r="T1276" s="97"/>
      <c r="U1276" s="97"/>
      <c r="V1276" s="97"/>
      <c r="W1276" s="97"/>
      <c r="X1276" s="97"/>
      <c r="Y1276" s="97"/>
      <c r="Z1276" s="97"/>
      <c r="AA1276" s="97"/>
      <c r="AB1276" s="97"/>
      <c r="AC1276" s="97"/>
      <c r="AD1276" s="97"/>
      <c r="AE1276" s="97"/>
      <c r="AF1276" s="97"/>
      <c r="AG1276" s="97"/>
      <c r="AH1276" s="97"/>
      <c r="AI1276" s="97"/>
      <c r="AJ1276" s="97"/>
      <c r="AK1276" s="97"/>
      <c r="AL1276" s="97"/>
      <c r="AM1276" s="97"/>
      <c r="AN1276" s="97"/>
      <c r="AO1276" s="97"/>
      <c r="AP1276" s="97"/>
      <c r="AQ1276" s="97"/>
      <c r="AR1276" s="97"/>
      <c r="AS1276" s="97"/>
      <c r="AT1276" s="97"/>
      <c r="AU1276" s="97"/>
      <c r="AV1276" s="97"/>
    </row>
    <row r="1277" spans="1:48" ht="12" customHeight="1" x14ac:dyDescent="0.3">
      <c r="A1277" s="97"/>
      <c r="B1277" s="97"/>
      <c r="C1277" s="97"/>
      <c r="D1277" s="97"/>
      <c r="E1277" s="97"/>
      <c r="F1277" s="97"/>
      <c r="G1277" s="97"/>
      <c r="H1277" s="97"/>
      <c r="I1277" s="97"/>
      <c r="J1277" s="97"/>
      <c r="K1277" s="97"/>
      <c r="L1277" s="97"/>
      <c r="M1277" s="97"/>
      <c r="N1277" s="97"/>
      <c r="O1277" s="97"/>
      <c r="P1277" s="97"/>
      <c r="Q1277" s="97"/>
      <c r="R1277" s="97"/>
      <c r="S1277" s="97"/>
      <c r="T1277" s="97"/>
      <c r="U1277" s="97"/>
      <c r="V1277" s="97"/>
      <c r="W1277" s="97"/>
      <c r="X1277" s="97"/>
      <c r="Y1277" s="97"/>
      <c r="Z1277" s="97"/>
      <c r="AA1277" s="97"/>
      <c r="AB1277" s="97"/>
      <c r="AC1277" s="97"/>
      <c r="AD1277" s="97"/>
      <c r="AE1277" s="97"/>
      <c r="AF1277" s="97"/>
      <c r="AG1277" s="97"/>
      <c r="AH1277" s="97"/>
      <c r="AI1277" s="97"/>
      <c r="AJ1277" s="97"/>
      <c r="AK1277" s="97"/>
      <c r="AL1277" s="97"/>
      <c r="AM1277" s="97"/>
      <c r="AN1277" s="97"/>
      <c r="AO1277" s="97"/>
      <c r="AP1277" s="97"/>
      <c r="AQ1277" s="97"/>
      <c r="AR1277" s="97"/>
      <c r="AS1277" s="97"/>
      <c r="AT1277" s="97"/>
      <c r="AU1277" s="97"/>
      <c r="AV1277" s="97"/>
    </row>
    <row r="1278" spans="1:48" ht="12" customHeight="1" x14ac:dyDescent="0.3">
      <c r="A1278" s="97"/>
      <c r="B1278" s="97"/>
      <c r="C1278" s="97"/>
      <c r="D1278" s="97"/>
      <c r="E1278" s="97"/>
      <c r="F1278" s="97"/>
      <c r="G1278" s="97"/>
      <c r="H1278" s="97"/>
      <c r="I1278" s="97"/>
      <c r="J1278" s="97"/>
      <c r="K1278" s="97"/>
      <c r="L1278" s="97"/>
      <c r="M1278" s="97"/>
      <c r="N1278" s="97"/>
      <c r="O1278" s="97"/>
      <c r="P1278" s="97"/>
      <c r="Q1278" s="97"/>
      <c r="R1278" s="97"/>
      <c r="S1278" s="97"/>
      <c r="T1278" s="97"/>
      <c r="U1278" s="97"/>
      <c r="V1278" s="97"/>
      <c r="W1278" s="97"/>
      <c r="X1278" s="97"/>
      <c r="Y1278" s="97"/>
      <c r="Z1278" s="97"/>
      <c r="AA1278" s="97"/>
      <c r="AB1278" s="97"/>
      <c r="AC1278" s="97"/>
      <c r="AD1278" s="97"/>
      <c r="AE1278" s="97"/>
      <c r="AF1278" s="97"/>
      <c r="AG1278" s="97"/>
      <c r="AH1278" s="97"/>
      <c r="AI1278" s="97"/>
      <c r="AJ1278" s="97"/>
      <c r="AK1278" s="97"/>
      <c r="AL1278" s="97"/>
      <c r="AM1278" s="97"/>
      <c r="AN1278" s="97"/>
      <c r="AO1278" s="97"/>
      <c r="AP1278" s="97"/>
      <c r="AQ1278" s="97"/>
      <c r="AR1278" s="97"/>
      <c r="AS1278" s="97"/>
      <c r="AT1278" s="97"/>
      <c r="AU1278" s="97"/>
      <c r="AV1278" s="97"/>
    </row>
    <row r="1279" spans="1:48" ht="12" customHeight="1" x14ac:dyDescent="0.3">
      <c r="A1279" s="97"/>
      <c r="B1279" s="97"/>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97"/>
      <c r="AB1279" s="97"/>
      <c r="AC1279" s="97"/>
      <c r="AD1279" s="97"/>
      <c r="AE1279" s="97"/>
      <c r="AF1279" s="97"/>
      <c r="AG1279" s="97"/>
      <c r="AH1279" s="97"/>
      <c r="AI1279" s="97"/>
      <c r="AJ1279" s="97"/>
      <c r="AK1279" s="97"/>
      <c r="AL1279" s="97"/>
      <c r="AM1279" s="97"/>
      <c r="AN1279" s="97"/>
      <c r="AO1279" s="97"/>
      <c r="AP1279" s="97"/>
      <c r="AQ1279" s="97"/>
      <c r="AR1279" s="97"/>
      <c r="AS1279" s="97"/>
      <c r="AT1279" s="97"/>
      <c r="AU1279" s="97"/>
      <c r="AV1279" s="97"/>
    </row>
    <row r="1280" spans="1:48" ht="12" customHeight="1" x14ac:dyDescent="0.3">
      <c r="A1280" s="97"/>
      <c r="B1280" s="97"/>
      <c r="C1280" s="97"/>
      <c r="D1280" s="97"/>
      <c r="E1280" s="97"/>
      <c r="F1280" s="97"/>
      <c r="G1280" s="97"/>
      <c r="H1280" s="97"/>
      <c r="I1280" s="97"/>
      <c r="J1280" s="97"/>
      <c r="K1280" s="97"/>
      <c r="L1280" s="97"/>
      <c r="M1280" s="97"/>
      <c r="N1280" s="97"/>
      <c r="O1280" s="97"/>
      <c r="P1280" s="97"/>
      <c r="Q1280" s="97"/>
      <c r="R1280" s="97"/>
      <c r="S1280" s="97"/>
      <c r="T1280" s="97"/>
      <c r="U1280" s="97"/>
      <c r="V1280" s="97"/>
      <c r="W1280" s="97"/>
      <c r="X1280" s="97"/>
      <c r="Y1280" s="97"/>
      <c r="Z1280" s="97"/>
      <c r="AA1280" s="97"/>
      <c r="AB1280" s="97"/>
      <c r="AC1280" s="97"/>
      <c r="AD1280" s="97"/>
      <c r="AE1280" s="97"/>
      <c r="AF1280" s="97"/>
      <c r="AG1280" s="97"/>
      <c r="AH1280" s="97"/>
      <c r="AI1280" s="97"/>
      <c r="AJ1280" s="97"/>
      <c r="AK1280" s="97"/>
      <c r="AL1280" s="97"/>
      <c r="AM1280" s="97"/>
      <c r="AN1280" s="97"/>
      <c r="AO1280" s="97"/>
      <c r="AP1280" s="97"/>
      <c r="AQ1280" s="97"/>
      <c r="AR1280" s="97"/>
      <c r="AS1280" s="97"/>
      <c r="AT1280" s="97"/>
      <c r="AU1280" s="97"/>
      <c r="AV1280" s="97"/>
    </row>
    <row r="1281" spans="1:48" ht="12" customHeight="1" x14ac:dyDescent="0.3">
      <c r="A1281" s="97"/>
      <c r="B1281" s="97"/>
      <c r="C1281" s="97"/>
      <c r="D1281" s="97"/>
      <c r="E1281" s="97"/>
      <c r="F1281" s="97"/>
      <c r="G1281" s="97"/>
      <c r="H1281" s="97"/>
      <c r="I1281" s="97"/>
      <c r="J1281" s="97"/>
      <c r="K1281" s="97"/>
      <c r="L1281" s="97"/>
      <c r="M1281" s="97"/>
      <c r="N1281" s="97"/>
      <c r="O1281" s="97"/>
      <c r="P1281" s="97"/>
      <c r="Q1281" s="97"/>
      <c r="R1281" s="97"/>
      <c r="S1281" s="97"/>
      <c r="T1281" s="97"/>
      <c r="U1281" s="97"/>
      <c r="V1281" s="97"/>
      <c r="W1281" s="97"/>
      <c r="X1281" s="97"/>
      <c r="Y1281" s="97"/>
      <c r="Z1281" s="97"/>
      <c r="AA1281" s="97"/>
      <c r="AB1281" s="97"/>
      <c r="AC1281" s="97"/>
      <c r="AD1281" s="97"/>
      <c r="AE1281" s="97"/>
      <c r="AF1281" s="97"/>
      <c r="AG1281" s="97"/>
      <c r="AH1281" s="97"/>
      <c r="AI1281" s="97"/>
      <c r="AJ1281" s="97"/>
      <c r="AK1281" s="97"/>
      <c r="AL1281" s="97"/>
      <c r="AM1281" s="97"/>
      <c r="AN1281" s="97"/>
      <c r="AO1281" s="97"/>
      <c r="AP1281" s="97"/>
      <c r="AQ1281" s="97"/>
      <c r="AR1281" s="97"/>
      <c r="AS1281" s="97"/>
      <c r="AT1281" s="97"/>
      <c r="AU1281" s="97"/>
      <c r="AV1281" s="97"/>
    </row>
    <row r="1282" spans="1:48" ht="12" customHeight="1" x14ac:dyDescent="0.3">
      <c r="A1282" s="97"/>
      <c r="B1282" s="97"/>
      <c r="C1282" s="97"/>
      <c r="D1282" s="97"/>
      <c r="E1282" s="97"/>
      <c r="F1282" s="97"/>
      <c r="G1282" s="97"/>
      <c r="H1282" s="97"/>
      <c r="I1282" s="97"/>
      <c r="J1282" s="97"/>
      <c r="K1282" s="97"/>
      <c r="L1282" s="97"/>
      <c r="M1282" s="97"/>
      <c r="N1282" s="97"/>
      <c r="O1282" s="97"/>
      <c r="P1282" s="97"/>
      <c r="Q1282" s="97"/>
      <c r="R1282" s="97"/>
      <c r="S1282" s="97"/>
      <c r="T1282" s="97"/>
      <c r="U1282" s="97"/>
      <c r="V1282" s="97"/>
      <c r="W1282" s="97"/>
      <c r="X1282" s="97"/>
      <c r="Y1282" s="97"/>
      <c r="Z1282" s="97"/>
      <c r="AA1282" s="97"/>
      <c r="AB1282" s="97"/>
      <c r="AC1282" s="97"/>
      <c r="AD1282" s="97"/>
      <c r="AE1282" s="97"/>
      <c r="AF1282" s="97"/>
      <c r="AG1282" s="97"/>
      <c r="AH1282" s="97"/>
      <c r="AI1282" s="97"/>
      <c r="AJ1282" s="97"/>
      <c r="AK1282" s="97"/>
      <c r="AL1282" s="97"/>
      <c r="AM1282" s="97"/>
      <c r="AN1282" s="97"/>
      <c r="AO1282" s="97"/>
      <c r="AP1282" s="97"/>
      <c r="AQ1282" s="97"/>
      <c r="AR1282" s="97"/>
      <c r="AS1282" s="97"/>
      <c r="AT1282" s="97"/>
      <c r="AU1282" s="97"/>
      <c r="AV1282" s="97"/>
    </row>
    <row r="1283" spans="1:48" ht="12" customHeight="1" x14ac:dyDescent="0.3">
      <c r="A1283" s="97"/>
      <c r="B1283" s="97"/>
      <c r="C1283" s="97"/>
      <c r="D1283" s="97"/>
      <c r="E1283" s="97"/>
      <c r="F1283" s="97"/>
      <c r="G1283" s="97"/>
      <c r="H1283" s="97"/>
      <c r="I1283" s="97"/>
      <c r="J1283" s="97"/>
      <c r="K1283" s="97"/>
      <c r="L1283" s="97"/>
      <c r="M1283" s="97"/>
      <c r="N1283" s="97"/>
      <c r="O1283" s="97"/>
      <c r="P1283" s="97"/>
      <c r="Q1283" s="97"/>
      <c r="R1283" s="97"/>
      <c r="S1283" s="97"/>
      <c r="T1283" s="97"/>
      <c r="U1283" s="97"/>
      <c r="V1283" s="97"/>
      <c r="W1283" s="97"/>
      <c r="X1283" s="97"/>
      <c r="Y1283" s="97"/>
      <c r="Z1283" s="97"/>
      <c r="AA1283" s="97"/>
      <c r="AB1283" s="97"/>
      <c r="AC1283" s="97"/>
      <c r="AD1283" s="97"/>
      <c r="AE1283" s="97"/>
      <c r="AF1283" s="97"/>
      <c r="AG1283" s="97"/>
      <c r="AH1283" s="97"/>
      <c r="AI1283" s="97"/>
      <c r="AJ1283" s="97"/>
      <c r="AK1283" s="97"/>
      <c r="AL1283" s="97"/>
      <c r="AM1283" s="97"/>
      <c r="AN1283" s="97"/>
      <c r="AO1283" s="97"/>
      <c r="AP1283" s="97"/>
      <c r="AQ1283" s="97"/>
      <c r="AR1283" s="97"/>
      <c r="AS1283" s="97"/>
      <c r="AT1283" s="97"/>
      <c r="AU1283" s="97"/>
      <c r="AV1283" s="97"/>
    </row>
    <row r="1284" spans="1:48" ht="12" customHeight="1" x14ac:dyDescent="0.3">
      <c r="A1284" s="97"/>
      <c r="B1284" s="97"/>
      <c r="C1284" s="97"/>
      <c r="D1284" s="97"/>
      <c r="E1284" s="97"/>
      <c r="F1284" s="97"/>
      <c r="G1284" s="97"/>
      <c r="H1284" s="97"/>
      <c r="I1284" s="97"/>
      <c r="J1284" s="97"/>
      <c r="K1284" s="97"/>
      <c r="L1284" s="97"/>
      <c r="M1284" s="97"/>
      <c r="N1284" s="97"/>
      <c r="O1284" s="97"/>
      <c r="P1284" s="97"/>
      <c r="Q1284" s="97"/>
      <c r="R1284" s="97"/>
      <c r="S1284" s="97"/>
      <c r="T1284" s="97"/>
      <c r="U1284" s="97"/>
      <c r="V1284" s="97"/>
      <c r="W1284" s="97"/>
      <c r="X1284" s="97"/>
      <c r="Y1284" s="97"/>
      <c r="Z1284" s="97"/>
      <c r="AA1284" s="97"/>
      <c r="AB1284" s="97"/>
      <c r="AC1284" s="97"/>
      <c r="AD1284" s="97"/>
      <c r="AE1284" s="97"/>
      <c r="AF1284" s="97"/>
      <c r="AG1284" s="97"/>
      <c r="AH1284" s="97"/>
      <c r="AI1284" s="97"/>
      <c r="AJ1284" s="97"/>
      <c r="AK1284" s="97"/>
      <c r="AL1284" s="97"/>
      <c r="AM1284" s="97"/>
      <c r="AN1284" s="97"/>
      <c r="AO1284" s="97"/>
      <c r="AP1284" s="97"/>
      <c r="AQ1284" s="97"/>
      <c r="AR1284" s="97"/>
      <c r="AS1284" s="97"/>
      <c r="AT1284" s="97"/>
      <c r="AU1284" s="97"/>
      <c r="AV1284" s="97"/>
    </row>
    <row r="1285" spans="1:48" ht="12" customHeight="1" x14ac:dyDescent="0.3">
      <c r="A1285" s="97"/>
      <c r="B1285" s="97"/>
      <c r="C1285" s="97"/>
      <c r="D1285" s="97"/>
      <c r="E1285" s="97"/>
      <c r="F1285" s="97"/>
      <c r="G1285" s="97"/>
      <c r="H1285" s="97"/>
      <c r="I1285" s="97"/>
      <c r="J1285" s="97"/>
      <c r="K1285" s="97"/>
      <c r="L1285" s="97"/>
      <c r="M1285" s="97"/>
      <c r="N1285" s="97"/>
      <c r="O1285" s="97"/>
      <c r="P1285" s="97"/>
      <c r="Q1285" s="97"/>
      <c r="R1285" s="97"/>
      <c r="S1285" s="97"/>
      <c r="T1285" s="97"/>
      <c r="U1285" s="97"/>
      <c r="V1285" s="97"/>
      <c r="W1285" s="97"/>
      <c r="X1285" s="97"/>
      <c r="Y1285" s="97"/>
      <c r="Z1285" s="97"/>
      <c r="AA1285" s="97"/>
      <c r="AB1285" s="97"/>
      <c r="AC1285" s="97"/>
      <c r="AD1285" s="97"/>
      <c r="AE1285" s="97"/>
      <c r="AF1285" s="97"/>
      <c r="AG1285" s="97"/>
      <c r="AH1285" s="97"/>
      <c r="AI1285" s="97"/>
      <c r="AJ1285" s="97"/>
      <c r="AK1285" s="97"/>
      <c r="AL1285" s="97"/>
      <c r="AM1285" s="97"/>
      <c r="AN1285" s="97"/>
      <c r="AO1285" s="97"/>
      <c r="AP1285" s="97"/>
      <c r="AQ1285" s="97"/>
      <c r="AR1285" s="97"/>
      <c r="AS1285" s="97"/>
      <c r="AT1285" s="97"/>
      <c r="AU1285" s="97"/>
      <c r="AV1285" s="97"/>
    </row>
    <row r="1286" spans="1:48" ht="12" customHeight="1" x14ac:dyDescent="0.3">
      <c r="A1286" s="97"/>
      <c r="B1286" s="97"/>
      <c r="C1286" s="97"/>
      <c r="D1286" s="97"/>
      <c r="E1286" s="97"/>
      <c r="F1286" s="97"/>
      <c r="G1286" s="97"/>
      <c r="H1286" s="97"/>
      <c r="I1286" s="97"/>
      <c r="J1286" s="97"/>
      <c r="K1286" s="97"/>
      <c r="L1286" s="97"/>
      <c r="M1286" s="97"/>
      <c r="N1286" s="97"/>
      <c r="O1286" s="97"/>
      <c r="P1286" s="97"/>
      <c r="Q1286" s="97"/>
      <c r="R1286" s="97"/>
      <c r="S1286" s="97"/>
      <c r="T1286" s="97"/>
      <c r="U1286" s="97"/>
      <c r="V1286" s="97"/>
      <c r="W1286" s="97"/>
      <c r="X1286" s="97"/>
      <c r="Y1286" s="97"/>
      <c r="Z1286" s="97"/>
      <c r="AA1286" s="97"/>
      <c r="AB1286" s="97"/>
      <c r="AC1286" s="97"/>
      <c r="AD1286" s="97"/>
      <c r="AE1286" s="97"/>
      <c r="AF1286" s="97"/>
      <c r="AG1286" s="97"/>
      <c r="AH1286" s="97"/>
      <c r="AI1286" s="97"/>
      <c r="AJ1286" s="97"/>
      <c r="AK1286" s="97"/>
      <c r="AL1286" s="97"/>
      <c r="AM1286" s="97"/>
      <c r="AN1286" s="97"/>
      <c r="AO1286" s="97"/>
      <c r="AP1286" s="97"/>
      <c r="AQ1286" s="97"/>
      <c r="AR1286" s="97"/>
      <c r="AS1286" s="97"/>
      <c r="AT1286" s="97"/>
      <c r="AU1286" s="97"/>
      <c r="AV1286" s="97"/>
    </row>
    <row r="1287" spans="1:48" ht="12" customHeight="1" x14ac:dyDescent="0.3">
      <c r="A1287" s="97"/>
      <c r="B1287" s="97"/>
      <c r="C1287" s="97"/>
      <c r="D1287" s="97"/>
      <c r="E1287" s="97"/>
      <c r="F1287" s="97"/>
      <c r="G1287" s="97"/>
      <c r="H1287" s="97"/>
      <c r="I1287" s="97"/>
      <c r="J1287" s="97"/>
      <c r="K1287" s="97"/>
      <c r="L1287" s="97"/>
      <c r="M1287" s="97"/>
      <c r="N1287" s="97"/>
      <c r="O1287" s="97"/>
      <c r="P1287" s="97"/>
      <c r="Q1287" s="97"/>
      <c r="R1287" s="97"/>
      <c r="S1287" s="97"/>
      <c r="T1287" s="97"/>
      <c r="U1287" s="97"/>
      <c r="V1287" s="97"/>
      <c r="W1287" s="97"/>
      <c r="X1287" s="97"/>
      <c r="Y1287" s="97"/>
      <c r="Z1287" s="97"/>
      <c r="AA1287" s="97"/>
      <c r="AB1287" s="97"/>
      <c r="AC1287" s="97"/>
      <c r="AD1287" s="97"/>
      <c r="AE1287" s="97"/>
      <c r="AF1287" s="97"/>
      <c r="AG1287" s="97"/>
      <c r="AH1287" s="97"/>
      <c r="AI1287" s="97"/>
      <c r="AJ1287" s="97"/>
      <c r="AK1287" s="97"/>
      <c r="AL1287" s="97"/>
      <c r="AM1287" s="97"/>
      <c r="AN1287" s="97"/>
      <c r="AO1287" s="97"/>
      <c r="AP1287" s="97"/>
      <c r="AQ1287" s="97"/>
      <c r="AR1287" s="97"/>
      <c r="AS1287" s="97"/>
      <c r="AT1287" s="97"/>
      <c r="AU1287" s="97"/>
      <c r="AV1287" s="97"/>
    </row>
    <row r="1288" spans="1:48" ht="12" customHeight="1" x14ac:dyDescent="0.3">
      <c r="A1288" s="97"/>
      <c r="B1288" s="97"/>
      <c r="C1288" s="97"/>
      <c r="D1288" s="97"/>
      <c r="E1288" s="97"/>
      <c r="F1288" s="97"/>
      <c r="G1288" s="97"/>
      <c r="H1288" s="97"/>
      <c r="I1288" s="97"/>
      <c r="J1288" s="97"/>
      <c r="K1288" s="97"/>
      <c r="L1288" s="97"/>
      <c r="M1288" s="97"/>
      <c r="N1288" s="97"/>
      <c r="O1288" s="97"/>
      <c r="P1288" s="97"/>
      <c r="Q1288" s="97"/>
      <c r="R1288" s="97"/>
      <c r="S1288" s="97"/>
      <c r="T1288" s="97"/>
      <c r="U1288" s="97"/>
      <c r="V1288" s="97"/>
      <c r="W1288" s="97"/>
      <c r="X1288" s="97"/>
      <c r="Y1288" s="97"/>
      <c r="Z1288" s="97"/>
      <c r="AA1288" s="97"/>
      <c r="AB1288" s="97"/>
      <c r="AC1288" s="97"/>
      <c r="AD1288" s="97"/>
      <c r="AE1288" s="97"/>
      <c r="AF1288" s="97"/>
      <c r="AG1288" s="97"/>
      <c r="AH1288" s="97"/>
      <c r="AI1288" s="97"/>
      <c r="AJ1288" s="97"/>
      <c r="AK1288" s="97"/>
      <c r="AL1288" s="97"/>
      <c r="AM1288" s="97"/>
      <c r="AN1288" s="97"/>
      <c r="AO1288" s="97"/>
      <c r="AP1288" s="97"/>
      <c r="AQ1288" s="97"/>
      <c r="AR1288" s="97"/>
      <c r="AS1288" s="97"/>
      <c r="AT1288" s="97"/>
      <c r="AU1288" s="97"/>
      <c r="AV1288" s="97"/>
    </row>
    <row r="1289" spans="1:48" ht="12" customHeight="1" x14ac:dyDescent="0.3">
      <c r="A1289" s="97"/>
      <c r="B1289" s="97"/>
      <c r="C1289" s="97"/>
      <c r="D1289" s="97"/>
      <c r="E1289" s="97"/>
      <c r="F1289" s="97"/>
      <c r="G1289" s="97"/>
      <c r="H1289" s="97"/>
      <c r="I1289" s="97"/>
      <c r="J1289" s="97"/>
      <c r="K1289" s="97"/>
      <c r="L1289" s="97"/>
      <c r="M1289" s="97"/>
      <c r="N1289" s="97"/>
      <c r="O1289" s="97"/>
      <c r="P1289" s="97"/>
      <c r="Q1289" s="97"/>
      <c r="R1289" s="97"/>
      <c r="S1289" s="97"/>
      <c r="T1289" s="97"/>
      <c r="U1289" s="97"/>
      <c r="V1289" s="97"/>
      <c r="W1289" s="97"/>
      <c r="X1289" s="97"/>
      <c r="Y1289" s="97"/>
      <c r="Z1289" s="97"/>
      <c r="AA1289" s="97"/>
      <c r="AB1289" s="97"/>
      <c r="AC1289" s="97"/>
      <c r="AD1289" s="97"/>
      <c r="AE1289" s="97"/>
      <c r="AF1289" s="97"/>
      <c r="AG1289" s="97"/>
      <c r="AH1289" s="97"/>
      <c r="AI1289" s="97"/>
      <c r="AJ1289" s="97"/>
      <c r="AK1289" s="97"/>
      <c r="AL1289" s="97"/>
      <c r="AM1289" s="97"/>
      <c r="AN1289" s="97"/>
      <c r="AO1289" s="97"/>
      <c r="AP1289" s="97"/>
      <c r="AQ1289" s="97"/>
      <c r="AR1289" s="97"/>
      <c r="AS1289" s="97"/>
      <c r="AT1289" s="97"/>
      <c r="AU1289" s="97"/>
      <c r="AV1289" s="97"/>
    </row>
    <row r="1290" spans="1:48" ht="12" customHeight="1" x14ac:dyDescent="0.3">
      <c r="A1290" s="97"/>
      <c r="B1290" s="97"/>
      <c r="C1290" s="97"/>
      <c r="D1290" s="97"/>
      <c r="E1290" s="97"/>
      <c r="F1290" s="97"/>
      <c r="G1290" s="97"/>
      <c r="H1290" s="97"/>
      <c r="I1290" s="97"/>
      <c r="J1290" s="97"/>
      <c r="K1290" s="97"/>
      <c r="L1290" s="97"/>
      <c r="M1290" s="97"/>
      <c r="N1290" s="97"/>
      <c r="O1290" s="97"/>
      <c r="P1290" s="97"/>
      <c r="Q1290" s="97"/>
      <c r="R1290" s="97"/>
      <c r="S1290" s="97"/>
      <c r="T1290" s="97"/>
      <c r="U1290" s="97"/>
      <c r="V1290" s="97"/>
      <c r="W1290" s="97"/>
      <c r="X1290" s="97"/>
      <c r="Y1290" s="97"/>
      <c r="Z1290" s="97"/>
      <c r="AA1290" s="97"/>
      <c r="AB1290" s="97"/>
      <c r="AC1290" s="97"/>
      <c r="AD1290" s="97"/>
      <c r="AE1290" s="97"/>
      <c r="AF1290" s="97"/>
      <c r="AG1290" s="97"/>
      <c r="AH1290" s="97"/>
      <c r="AI1290" s="97"/>
      <c r="AJ1290" s="97"/>
      <c r="AK1290" s="97"/>
      <c r="AL1290" s="97"/>
      <c r="AM1290" s="97"/>
      <c r="AN1290" s="97"/>
      <c r="AO1290" s="97"/>
      <c r="AP1290" s="97"/>
      <c r="AQ1290" s="97"/>
      <c r="AR1290" s="97"/>
      <c r="AS1290" s="97"/>
      <c r="AT1290" s="97"/>
      <c r="AU1290" s="97"/>
      <c r="AV1290" s="97"/>
    </row>
    <row r="1291" spans="1:48" ht="12" customHeight="1" x14ac:dyDescent="0.3">
      <c r="A1291" s="97"/>
      <c r="B1291" s="97"/>
      <c r="C1291" s="97"/>
      <c r="D1291" s="97"/>
      <c r="E1291" s="97"/>
      <c r="F1291" s="97"/>
      <c r="G1291" s="97"/>
      <c r="H1291" s="97"/>
      <c r="I1291" s="97"/>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row>
    <row r="1292" spans="1:48" ht="12" customHeight="1" x14ac:dyDescent="0.3">
      <c r="A1292" s="97"/>
      <c r="B1292" s="97"/>
      <c r="C1292" s="97"/>
      <c r="D1292" s="97"/>
      <c r="E1292" s="97"/>
      <c r="F1292" s="97"/>
      <c r="G1292" s="97"/>
      <c r="H1292" s="97"/>
      <c r="I1292" s="97"/>
      <c r="J1292" s="97"/>
      <c r="K1292" s="97"/>
      <c r="L1292" s="97"/>
      <c r="M1292" s="97"/>
      <c r="N1292" s="97"/>
      <c r="O1292" s="97"/>
      <c r="P1292" s="97"/>
      <c r="Q1292" s="97"/>
      <c r="R1292" s="97"/>
      <c r="S1292" s="97"/>
      <c r="T1292" s="97"/>
      <c r="U1292" s="97"/>
      <c r="V1292" s="97"/>
      <c r="W1292" s="97"/>
      <c r="X1292" s="97"/>
      <c r="Y1292" s="97"/>
      <c r="Z1292" s="97"/>
      <c r="AA1292" s="97"/>
      <c r="AB1292" s="97"/>
      <c r="AC1292" s="97"/>
      <c r="AD1292" s="97"/>
      <c r="AE1292" s="97"/>
      <c r="AF1292" s="97"/>
      <c r="AG1292" s="97"/>
      <c r="AH1292" s="97"/>
      <c r="AI1292" s="97"/>
      <c r="AJ1292" s="97"/>
      <c r="AK1292" s="97"/>
      <c r="AL1292" s="97"/>
      <c r="AM1292" s="97"/>
      <c r="AN1292" s="97"/>
      <c r="AO1292" s="97"/>
      <c r="AP1292" s="97"/>
      <c r="AQ1292" s="97"/>
      <c r="AR1292" s="97"/>
      <c r="AS1292" s="97"/>
      <c r="AT1292" s="97"/>
      <c r="AU1292" s="97"/>
      <c r="AV1292" s="97"/>
    </row>
    <row r="1293" spans="1:48" ht="12" customHeight="1" x14ac:dyDescent="0.3">
      <c r="A1293" s="97"/>
      <c r="B1293" s="97"/>
      <c r="C1293" s="97"/>
      <c r="D1293" s="97"/>
      <c r="E1293" s="97"/>
      <c r="F1293" s="97"/>
      <c r="G1293" s="97"/>
      <c r="H1293" s="97"/>
      <c r="I1293" s="97"/>
      <c r="J1293" s="97"/>
      <c r="K1293" s="97"/>
      <c r="L1293" s="97"/>
      <c r="M1293" s="97"/>
      <c r="N1293" s="97"/>
      <c r="O1293" s="97"/>
      <c r="P1293" s="97"/>
      <c r="Q1293" s="97"/>
      <c r="R1293" s="97"/>
      <c r="S1293" s="97"/>
      <c r="T1293" s="97"/>
      <c r="U1293" s="97"/>
      <c r="V1293" s="97"/>
      <c r="W1293" s="97"/>
      <c r="X1293" s="97"/>
      <c r="Y1293" s="97"/>
      <c r="Z1293" s="97"/>
      <c r="AA1293" s="97"/>
      <c r="AB1293" s="97"/>
      <c r="AC1293" s="97"/>
      <c r="AD1293" s="97"/>
      <c r="AE1293" s="97"/>
      <c r="AF1293" s="97"/>
      <c r="AG1293" s="97"/>
      <c r="AH1293" s="97"/>
      <c r="AI1293" s="97"/>
      <c r="AJ1293" s="97"/>
      <c r="AK1293" s="97"/>
      <c r="AL1293" s="97"/>
      <c r="AM1293" s="97"/>
      <c r="AN1293" s="97"/>
      <c r="AO1293" s="97"/>
      <c r="AP1293" s="97"/>
      <c r="AQ1293" s="97"/>
      <c r="AR1293" s="97"/>
      <c r="AS1293" s="97"/>
      <c r="AT1293" s="97"/>
      <c r="AU1293" s="97"/>
      <c r="AV1293" s="97"/>
    </row>
    <row r="1294" spans="1:48" ht="12" customHeight="1" x14ac:dyDescent="0.3">
      <c r="A1294" s="97"/>
      <c r="B1294" s="97"/>
      <c r="C1294" s="97"/>
      <c r="D1294" s="97"/>
      <c r="E1294" s="97"/>
      <c r="F1294" s="97"/>
      <c r="G1294" s="97"/>
      <c r="H1294" s="97"/>
      <c r="I1294" s="97"/>
      <c r="J1294" s="97"/>
      <c r="K1294" s="97"/>
      <c r="L1294" s="97"/>
      <c r="M1294" s="97"/>
      <c r="N1294" s="97"/>
      <c r="O1294" s="97"/>
      <c r="P1294" s="97"/>
      <c r="Q1294" s="97"/>
      <c r="R1294" s="97"/>
      <c r="S1294" s="97"/>
      <c r="T1294" s="97"/>
      <c r="U1294" s="97"/>
      <c r="V1294" s="97"/>
      <c r="W1294" s="97"/>
      <c r="X1294" s="97"/>
      <c r="Y1294" s="97"/>
      <c r="Z1294" s="97"/>
      <c r="AA1294" s="97"/>
      <c r="AB1294" s="97"/>
      <c r="AC1294" s="97"/>
      <c r="AD1294" s="97"/>
      <c r="AE1294" s="97"/>
      <c r="AF1294" s="97"/>
      <c r="AG1294" s="97"/>
      <c r="AH1294" s="97"/>
      <c r="AI1294" s="97"/>
      <c r="AJ1294" s="97"/>
      <c r="AK1294" s="97"/>
      <c r="AL1294" s="97"/>
      <c r="AM1294" s="97"/>
      <c r="AN1294" s="97"/>
      <c r="AO1294" s="97"/>
      <c r="AP1294" s="97"/>
      <c r="AQ1294" s="97"/>
      <c r="AR1294" s="97"/>
      <c r="AS1294" s="97"/>
      <c r="AT1294" s="97"/>
      <c r="AU1294" s="97"/>
      <c r="AV1294" s="97"/>
    </row>
    <row r="1295" spans="1:48" ht="12" customHeight="1" x14ac:dyDescent="0.3">
      <c r="A1295" s="97"/>
      <c r="B1295" s="97"/>
      <c r="C1295" s="97"/>
      <c r="D1295" s="97"/>
      <c r="E1295" s="97"/>
      <c r="F1295" s="97"/>
      <c r="G1295" s="97"/>
      <c r="H1295" s="97"/>
      <c r="I1295" s="97"/>
      <c r="J1295" s="97"/>
      <c r="K1295" s="97"/>
      <c r="L1295" s="97"/>
      <c r="M1295" s="97"/>
      <c r="N1295" s="97"/>
      <c r="O1295" s="97"/>
      <c r="P1295" s="97"/>
      <c r="Q1295" s="97"/>
      <c r="R1295" s="97"/>
      <c r="S1295" s="97"/>
      <c r="T1295" s="97"/>
      <c r="U1295" s="97"/>
      <c r="V1295" s="97"/>
      <c r="W1295" s="97"/>
      <c r="X1295" s="97"/>
      <c r="Y1295" s="97"/>
      <c r="Z1295" s="97"/>
      <c r="AA1295" s="97"/>
      <c r="AB1295" s="97"/>
      <c r="AC1295" s="97"/>
      <c r="AD1295" s="97"/>
      <c r="AE1295" s="97"/>
      <c r="AF1295" s="97"/>
      <c r="AG1295" s="97"/>
      <c r="AH1295" s="97"/>
      <c r="AI1295" s="97"/>
      <c r="AJ1295" s="97"/>
      <c r="AK1295" s="97"/>
      <c r="AL1295" s="97"/>
      <c r="AM1295" s="97"/>
      <c r="AN1295" s="97"/>
      <c r="AO1295" s="97"/>
      <c r="AP1295" s="97"/>
      <c r="AQ1295" s="97"/>
      <c r="AR1295" s="97"/>
      <c r="AS1295" s="97"/>
      <c r="AT1295" s="97"/>
      <c r="AU1295" s="97"/>
      <c r="AV1295" s="97"/>
    </row>
    <row r="1296" spans="1:48" ht="12" customHeight="1" x14ac:dyDescent="0.3">
      <c r="A1296" s="97"/>
      <c r="B1296" s="97"/>
      <c r="C1296" s="97"/>
      <c r="D1296" s="97"/>
      <c r="E1296" s="97"/>
      <c r="F1296" s="97"/>
      <c r="G1296" s="97"/>
      <c r="H1296" s="97"/>
      <c r="I1296" s="97"/>
      <c r="J1296" s="97"/>
      <c r="K1296" s="97"/>
      <c r="L1296" s="97"/>
      <c r="M1296" s="97"/>
      <c r="N1296" s="97"/>
      <c r="O1296" s="97"/>
      <c r="P1296" s="97"/>
      <c r="Q1296" s="97"/>
      <c r="R1296" s="97"/>
      <c r="S1296" s="97"/>
      <c r="T1296" s="97"/>
      <c r="U1296" s="97"/>
      <c r="V1296" s="97"/>
      <c r="W1296" s="97"/>
      <c r="X1296" s="97"/>
      <c r="Y1296" s="97"/>
      <c r="Z1296" s="97"/>
      <c r="AA1296" s="97"/>
      <c r="AB1296" s="97"/>
      <c r="AC1296" s="97"/>
      <c r="AD1296" s="97"/>
      <c r="AE1296" s="97"/>
      <c r="AF1296" s="97"/>
      <c r="AG1296" s="97"/>
      <c r="AH1296" s="97"/>
      <c r="AI1296" s="97"/>
      <c r="AJ1296" s="97"/>
      <c r="AK1296" s="97"/>
      <c r="AL1296" s="97"/>
      <c r="AM1296" s="97"/>
      <c r="AN1296" s="97"/>
      <c r="AO1296" s="97"/>
      <c r="AP1296" s="97"/>
      <c r="AQ1296" s="97"/>
      <c r="AR1296" s="97"/>
      <c r="AS1296" s="97"/>
      <c r="AT1296" s="97"/>
      <c r="AU1296" s="97"/>
      <c r="AV1296" s="97"/>
    </row>
    <row r="1297" spans="1:48" ht="12" customHeight="1" x14ac:dyDescent="0.3">
      <c r="A1297" s="97"/>
      <c r="B1297" s="97"/>
      <c r="C1297" s="97"/>
      <c r="D1297" s="97"/>
      <c r="E1297" s="97"/>
      <c r="F1297" s="97"/>
      <c r="G1297" s="97"/>
      <c r="H1297" s="97"/>
      <c r="I1297" s="97"/>
      <c r="J1297" s="97"/>
      <c r="K1297" s="97"/>
      <c r="L1297" s="97"/>
      <c r="M1297" s="97"/>
      <c r="N1297" s="97"/>
      <c r="O1297" s="97"/>
      <c r="P1297" s="97"/>
      <c r="Q1297" s="97"/>
      <c r="R1297" s="97"/>
      <c r="S1297" s="97"/>
      <c r="T1297" s="97"/>
      <c r="U1297" s="97"/>
      <c r="V1297" s="97"/>
      <c r="W1297" s="97"/>
      <c r="X1297" s="97"/>
      <c r="Y1297" s="97"/>
      <c r="Z1297" s="97"/>
      <c r="AA1297" s="97"/>
      <c r="AB1297" s="97"/>
      <c r="AC1297" s="97"/>
      <c r="AD1297" s="97"/>
      <c r="AE1297" s="97"/>
      <c r="AF1297" s="97"/>
      <c r="AG1297" s="97"/>
      <c r="AH1297" s="97"/>
      <c r="AI1297" s="97"/>
      <c r="AJ1297" s="97"/>
      <c r="AK1297" s="97"/>
      <c r="AL1297" s="97"/>
      <c r="AM1297" s="97"/>
      <c r="AN1297" s="97"/>
      <c r="AO1297" s="97"/>
      <c r="AP1297" s="97"/>
      <c r="AQ1297" s="97"/>
      <c r="AR1297" s="97"/>
      <c r="AS1297" s="97"/>
      <c r="AT1297" s="97"/>
      <c r="AU1297" s="97"/>
      <c r="AV1297" s="97"/>
    </row>
    <row r="1298" spans="1:48" ht="12" customHeight="1" x14ac:dyDescent="0.3">
      <c r="A1298" s="97"/>
      <c r="B1298" s="97"/>
      <c r="C1298" s="97"/>
      <c r="D1298" s="97"/>
      <c r="E1298" s="97"/>
      <c r="F1298" s="97"/>
      <c r="G1298" s="97"/>
      <c r="H1298" s="97"/>
      <c r="I1298" s="97"/>
      <c r="J1298" s="97"/>
      <c r="K1298" s="97"/>
      <c r="L1298" s="97"/>
      <c r="M1298" s="97"/>
      <c r="N1298" s="97"/>
      <c r="O1298" s="97"/>
      <c r="P1298" s="97"/>
      <c r="Q1298" s="97"/>
      <c r="R1298" s="97"/>
      <c r="S1298" s="97"/>
      <c r="T1298" s="97"/>
      <c r="U1298" s="97"/>
      <c r="V1298" s="97"/>
      <c r="W1298" s="97"/>
      <c r="X1298" s="97"/>
      <c r="Y1298" s="97"/>
      <c r="Z1298" s="97"/>
      <c r="AA1298" s="97"/>
      <c r="AB1298" s="97"/>
      <c r="AC1298" s="97"/>
      <c r="AD1298" s="97"/>
      <c r="AE1298" s="97"/>
      <c r="AF1298" s="97"/>
      <c r="AG1298" s="97"/>
      <c r="AH1298" s="97"/>
      <c r="AI1298" s="97"/>
      <c r="AJ1298" s="97"/>
      <c r="AK1298" s="97"/>
      <c r="AL1298" s="97"/>
      <c r="AM1298" s="97"/>
      <c r="AN1298" s="97"/>
      <c r="AO1298" s="97"/>
      <c r="AP1298" s="97"/>
      <c r="AQ1298" s="97"/>
      <c r="AR1298" s="97"/>
      <c r="AS1298" s="97"/>
      <c r="AT1298" s="97"/>
      <c r="AU1298" s="97"/>
      <c r="AV1298" s="97"/>
    </row>
    <row r="1299" spans="1:48" ht="12" customHeight="1" x14ac:dyDescent="0.3">
      <c r="A1299" s="97"/>
      <c r="B1299" s="97"/>
      <c r="C1299" s="97"/>
      <c r="D1299" s="97"/>
      <c r="E1299" s="97"/>
      <c r="F1299" s="97"/>
      <c r="G1299" s="97"/>
      <c r="H1299" s="97"/>
      <c r="I1299" s="97"/>
      <c r="J1299" s="97"/>
      <c r="K1299" s="97"/>
      <c r="L1299" s="97"/>
      <c r="M1299" s="97"/>
      <c r="N1299" s="97"/>
      <c r="O1299" s="97"/>
      <c r="P1299" s="97"/>
      <c r="Q1299" s="97"/>
      <c r="R1299" s="97"/>
      <c r="S1299" s="97"/>
      <c r="T1299" s="97"/>
      <c r="U1299" s="97"/>
      <c r="V1299" s="97"/>
      <c r="W1299" s="97"/>
      <c r="X1299" s="97"/>
      <c r="Y1299" s="97"/>
      <c r="Z1299" s="97"/>
      <c r="AA1299" s="97"/>
      <c r="AB1299" s="97"/>
      <c r="AC1299" s="97"/>
      <c r="AD1299" s="97"/>
      <c r="AE1299" s="97"/>
      <c r="AF1299" s="97"/>
      <c r="AG1299" s="97"/>
      <c r="AH1299" s="97"/>
      <c r="AI1299" s="97"/>
      <c r="AJ1299" s="97"/>
      <c r="AK1299" s="97"/>
      <c r="AL1299" s="97"/>
      <c r="AM1299" s="97"/>
      <c r="AN1299" s="97"/>
      <c r="AO1299" s="97"/>
      <c r="AP1299" s="97"/>
      <c r="AQ1299" s="97"/>
      <c r="AR1299" s="97"/>
      <c r="AS1299" s="97"/>
      <c r="AT1299" s="97"/>
      <c r="AU1299" s="97"/>
      <c r="AV1299" s="97"/>
    </row>
    <row r="1300" spans="1:48" ht="12" customHeight="1" x14ac:dyDescent="0.3">
      <c r="A1300" s="97"/>
      <c r="B1300" s="97"/>
      <c r="C1300" s="97"/>
      <c r="D1300" s="97"/>
      <c r="E1300" s="97"/>
      <c r="F1300" s="97"/>
      <c r="G1300" s="97"/>
      <c r="H1300" s="97"/>
      <c r="I1300" s="97"/>
      <c r="J1300" s="97"/>
      <c r="K1300" s="97"/>
      <c r="L1300" s="97"/>
      <c r="M1300" s="97"/>
      <c r="N1300" s="97"/>
      <c r="O1300" s="97"/>
      <c r="P1300" s="97"/>
      <c r="Q1300" s="97"/>
      <c r="R1300" s="97"/>
      <c r="S1300" s="97"/>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c r="AQ1300" s="97"/>
      <c r="AR1300" s="97"/>
      <c r="AS1300" s="97"/>
      <c r="AT1300" s="97"/>
      <c r="AU1300" s="97"/>
      <c r="AV1300" s="97"/>
    </row>
    <row r="1301" spans="1:48" ht="12" customHeight="1" x14ac:dyDescent="0.3">
      <c r="A1301" s="97"/>
      <c r="B1301" s="97"/>
      <c r="C1301" s="97"/>
      <c r="D1301" s="97"/>
      <c r="E1301" s="97"/>
      <c r="F1301" s="97"/>
      <c r="G1301" s="97"/>
      <c r="H1301" s="97"/>
      <c r="I1301" s="97"/>
      <c r="J1301" s="97"/>
      <c r="K1301" s="97"/>
      <c r="L1301" s="97"/>
      <c r="M1301" s="97"/>
      <c r="N1301" s="97"/>
      <c r="O1301" s="97"/>
      <c r="P1301" s="97"/>
      <c r="Q1301" s="97"/>
      <c r="R1301" s="97"/>
      <c r="S1301" s="97"/>
      <c r="T1301" s="97"/>
      <c r="U1301" s="97"/>
      <c r="V1301" s="97"/>
      <c r="W1301" s="97"/>
      <c r="X1301" s="97"/>
      <c r="Y1301" s="97"/>
      <c r="Z1301" s="97"/>
      <c r="AA1301" s="97"/>
      <c r="AB1301" s="97"/>
      <c r="AC1301" s="97"/>
      <c r="AD1301" s="97"/>
      <c r="AE1301" s="97"/>
      <c r="AF1301" s="97"/>
      <c r="AG1301" s="97"/>
      <c r="AH1301" s="97"/>
      <c r="AI1301" s="97"/>
      <c r="AJ1301" s="97"/>
      <c r="AK1301" s="97"/>
      <c r="AL1301" s="97"/>
      <c r="AM1301" s="97"/>
      <c r="AN1301" s="97"/>
      <c r="AO1301" s="97"/>
      <c r="AP1301" s="97"/>
      <c r="AQ1301" s="97"/>
      <c r="AR1301" s="97"/>
      <c r="AS1301" s="97"/>
      <c r="AT1301" s="97"/>
      <c r="AU1301" s="97"/>
      <c r="AV1301" s="97"/>
    </row>
    <row r="1302" spans="1:48" ht="12" customHeight="1" x14ac:dyDescent="0.3">
      <c r="A1302" s="97"/>
      <c r="B1302" s="97"/>
      <c r="C1302" s="97"/>
      <c r="D1302" s="97"/>
      <c r="E1302" s="97"/>
      <c r="F1302" s="97"/>
      <c r="G1302" s="97"/>
      <c r="H1302" s="97"/>
      <c r="I1302" s="97"/>
      <c r="J1302" s="97"/>
      <c r="K1302" s="97"/>
      <c r="L1302" s="97"/>
      <c r="M1302" s="97"/>
      <c r="N1302" s="97"/>
      <c r="O1302" s="97"/>
      <c r="P1302" s="97"/>
      <c r="Q1302" s="97"/>
      <c r="R1302" s="97"/>
      <c r="S1302" s="97"/>
      <c r="T1302" s="97"/>
      <c r="U1302" s="97"/>
      <c r="V1302" s="97"/>
      <c r="W1302" s="97"/>
      <c r="X1302" s="97"/>
      <c r="Y1302" s="97"/>
      <c r="Z1302" s="97"/>
      <c r="AA1302" s="97"/>
      <c r="AB1302" s="97"/>
      <c r="AC1302" s="97"/>
      <c r="AD1302" s="97"/>
      <c r="AE1302" s="97"/>
      <c r="AF1302" s="97"/>
      <c r="AG1302" s="97"/>
      <c r="AH1302" s="97"/>
      <c r="AI1302" s="97"/>
      <c r="AJ1302" s="97"/>
      <c r="AK1302" s="97"/>
      <c r="AL1302" s="97"/>
      <c r="AM1302" s="97"/>
      <c r="AN1302" s="97"/>
      <c r="AO1302" s="97"/>
      <c r="AP1302" s="97"/>
      <c r="AQ1302" s="97"/>
      <c r="AR1302" s="97"/>
      <c r="AS1302" s="97"/>
      <c r="AT1302" s="97"/>
      <c r="AU1302" s="97"/>
      <c r="AV1302" s="97"/>
    </row>
    <row r="1303" spans="1:48" ht="12" customHeight="1" x14ac:dyDescent="0.3">
      <c r="A1303" s="97"/>
      <c r="B1303" s="97"/>
      <c r="C1303" s="97"/>
      <c r="D1303" s="97"/>
      <c r="E1303" s="97"/>
      <c r="F1303" s="97"/>
      <c r="G1303" s="97"/>
      <c r="H1303" s="97"/>
      <c r="I1303" s="97"/>
      <c r="J1303" s="97"/>
      <c r="K1303" s="97"/>
      <c r="L1303" s="97"/>
      <c r="M1303" s="97"/>
      <c r="N1303" s="97"/>
      <c r="O1303" s="97"/>
      <c r="P1303" s="97"/>
      <c r="Q1303" s="97"/>
      <c r="R1303" s="97"/>
      <c r="S1303" s="97"/>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7"/>
    </row>
    <row r="1304" spans="1:48" ht="12" customHeight="1" x14ac:dyDescent="0.3">
      <c r="A1304" s="97"/>
      <c r="B1304" s="97"/>
      <c r="C1304" s="97"/>
      <c r="D1304" s="97"/>
      <c r="E1304" s="97"/>
      <c r="F1304" s="97"/>
      <c r="G1304" s="97"/>
      <c r="H1304" s="97"/>
      <c r="I1304" s="97"/>
      <c r="J1304" s="97"/>
      <c r="K1304" s="97"/>
      <c r="L1304" s="97"/>
      <c r="M1304" s="97"/>
      <c r="N1304" s="97"/>
      <c r="O1304" s="97"/>
      <c r="P1304" s="97"/>
      <c r="Q1304" s="97"/>
      <c r="R1304" s="97"/>
      <c r="S1304" s="97"/>
      <c r="T1304" s="97"/>
      <c r="U1304" s="97"/>
      <c r="V1304" s="97"/>
      <c r="W1304" s="97"/>
      <c r="X1304" s="97"/>
      <c r="Y1304" s="97"/>
      <c r="Z1304" s="97"/>
      <c r="AA1304" s="97"/>
      <c r="AB1304" s="97"/>
      <c r="AC1304" s="97"/>
      <c r="AD1304" s="97"/>
      <c r="AE1304" s="97"/>
      <c r="AF1304" s="97"/>
      <c r="AG1304" s="97"/>
      <c r="AH1304" s="97"/>
      <c r="AI1304" s="97"/>
      <c r="AJ1304" s="97"/>
      <c r="AK1304" s="97"/>
      <c r="AL1304" s="97"/>
      <c r="AM1304" s="97"/>
      <c r="AN1304" s="97"/>
      <c r="AO1304" s="97"/>
      <c r="AP1304" s="97"/>
      <c r="AQ1304" s="97"/>
      <c r="AR1304" s="97"/>
      <c r="AS1304" s="97"/>
      <c r="AT1304" s="97"/>
      <c r="AU1304" s="97"/>
      <c r="AV1304" s="97"/>
    </row>
    <row r="1305" spans="1:48" ht="12" customHeight="1" x14ac:dyDescent="0.3">
      <c r="A1305" s="97"/>
      <c r="B1305" s="97"/>
      <c r="C1305" s="97"/>
      <c r="D1305" s="97"/>
      <c r="E1305" s="97"/>
      <c r="F1305" s="97"/>
      <c r="G1305" s="97"/>
      <c r="H1305" s="97"/>
      <c r="I1305" s="97"/>
      <c r="J1305" s="97"/>
      <c r="K1305" s="97"/>
      <c r="L1305" s="97"/>
      <c r="M1305" s="97"/>
      <c r="N1305" s="97"/>
      <c r="O1305" s="97"/>
      <c r="P1305" s="97"/>
      <c r="Q1305" s="97"/>
      <c r="R1305" s="97"/>
      <c r="S1305" s="97"/>
      <c r="T1305" s="97"/>
      <c r="U1305" s="97"/>
      <c r="V1305" s="97"/>
      <c r="W1305" s="97"/>
      <c r="X1305" s="97"/>
      <c r="Y1305" s="97"/>
      <c r="Z1305" s="97"/>
      <c r="AA1305" s="97"/>
      <c r="AB1305" s="97"/>
      <c r="AC1305" s="97"/>
      <c r="AD1305" s="97"/>
      <c r="AE1305" s="97"/>
      <c r="AF1305" s="97"/>
      <c r="AG1305" s="97"/>
      <c r="AH1305" s="97"/>
      <c r="AI1305" s="97"/>
      <c r="AJ1305" s="97"/>
      <c r="AK1305" s="97"/>
      <c r="AL1305" s="97"/>
      <c r="AM1305" s="97"/>
      <c r="AN1305" s="97"/>
      <c r="AO1305" s="97"/>
      <c r="AP1305" s="97"/>
      <c r="AQ1305" s="97"/>
      <c r="AR1305" s="97"/>
      <c r="AS1305" s="97"/>
      <c r="AT1305" s="97"/>
      <c r="AU1305" s="97"/>
      <c r="AV1305" s="97"/>
    </row>
    <row r="1306" spans="1:48" ht="12" customHeight="1" x14ac:dyDescent="0.3">
      <c r="A1306" s="97"/>
      <c r="B1306" s="97"/>
      <c r="C1306" s="97"/>
      <c r="D1306" s="97"/>
      <c r="E1306" s="97"/>
      <c r="F1306" s="97"/>
      <c r="G1306" s="97"/>
      <c r="H1306" s="97"/>
      <c r="I1306" s="97"/>
      <c r="J1306" s="97"/>
      <c r="K1306" s="97"/>
      <c r="L1306" s="97"/>
      <c r="M1306" s="97"/>
      <c r="N1306" s="97"/>
      <c r="O1306" s="97"/>
      <c r="P1306" s="97"/>
      <c r="Q1306" s="97"/>
      <c r="R1306" s="97"/>
      <c r="S1306" s="97"/>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7"/>
    </row>
    <row r="1307" spans="1:48" ht="12" customHeight="1" x14ac:dyDescent="0.3">
      <c r="A1307" s="97"/>
      <c r="B1307" s="97"/>
      <c r="C1307" s="97"/>
      <c r="D1307" s="97"/>
      <c r="E1307" s="97"/>
      <c r="F1307" s="97"/>
      <c r="G1307" s="97"/>
      <c r="H1307" s="97"/>
      <c r="I1307" s="97"/>
      <c r="J1307" s="97"/>
      <c r="K1307" s="97"/>
      <c r="L1307" s="97"/>
      <c r="M1307" s="97"/>
      <c r="N1307" s="97"/>
      <c r="O1307" s="97"/>
      <c r="P1307" s="97"/>
      <c r="Q1307" s="97"/>
      <c r="R1307" s="97"/>
      <c r="S1307" s="97"/>
      <c r="T1307" s="97"/>
      <c r="U1307" s="97"/>
      <c r="V1307" s="97"/>
      <c r="W1307" s="97"/>
      <c r="X1307" s="97"/>
      <c r="Y1307" s="97"/>
      <c r="Z1307" s="97"/>
      <c r="AA1307" s="97"/>
      <c r="AB1307" s="97"/>
      <c r="AC1307" s="97"/>
      <c r="AD1307" s="97"/>
      <c r="AE1307" s="97"/>
      <c r="AF1307" s="97"/>
      <c r="AG1307" s="97"/>
      <c r="AH1307" s="97"/>
      <c r="AI1307" s="97"/>
      <c r="AJ1307" s="97"/>
      <c r="AK1307" s="97"/>
      <c r="AL1307" s="97"/>
      <c r="AM1307" s="97"/>
      <c r="AN1307" s="97"/>
      <c r="AO1307" s="97"/>
      <c r="AP1307" s="97"/>
      <c r="AQ1307" s="97"/>
      <c r="AR1307" s="97"/>
      <c r="AS1307" s="97"/>
      <c r="AT1307" s="97"/>
      <c r="AU1307" s="97"/>
      <c r="AV1307" s="97"/>
    </row>
    <row r="1308" spans="1:48" ht="12" customHeight="1" x14ac:dyDescent="0.3">
      <c r="A1308" s="97"/>
      <c r="B1308" s="97"/>
      <c r="C1308" s="97"/>
      <c r="D1308" s="97"/>
      <c r="E1308" s="97"/>
      <c r="F1308" s="97"/>
      <c r="G1308" s="97"/>
      <c r="H1308" s="97"/>
      <c r="I1308" s="97"/>
      <c r="J1308" s="97"/>
      <c r="K1308" s="97"/>
      <c r="L1308" s="97"/>
      <c r="M1308" s="97"/>
      <c r="N1308" s="97"/>
      <c r="O1308" s="97"/>
      <c r="P1308" s="97"/>
      <c r="Q1308" s="97"/>
      <c r="R1308" s="97"/>
      <c r="S1308" s="97"/>
      <c r="T1308" s="97"/>
      <c r="U1308" s="97"/>
      <c r="V1308" s="97"/>
      <c r="W1308" s="97"/>
      <c r="X1308" s="97"/>
      <c r="Y1308" s="97"/>
      <c r="Z1308" s="97"/>
      <c r="AA1308" s="97"/>
      <c r="AB1308" s="97"/>
      <c r="AC1308" s="97"/>
      <c r="AD1308" s="97"/>
      <c r="AE1308" s="97"/>
      <c r="AF1308" s="97"/>
      <c r="AG1308" s="97"/>
      <c r="AH1308" s="97"/>
      <c r="AI1308" s="97"/>
      <c r="AJ1308" s="97"/>
      <c r="AK1308" s="97"/>
      <c r="AL1308" s="97"/>
      <c r="AM1308" s="97"/>
      <c r="AN1308" s="97"/>
      <c r="AO1308" s="97"/>
      <c r="AP1308" s="97"/>
      <c r="AQ1308" s="97"/>
      <c r="AR1308" s="97"/>
      <c r="AS1308" s="97"/>
      <c r="AT1308" s="97"/>
      <c r="AU1308" s="97"/>
      <c r="AV1308" s="97"/>
    </row>
    <row r="1309" spans="1:48" ht="12" customHeight="1" x14ac:dyDescent="0.3">
      <c r="A1309" s="97"/>
      <c r="B1309" s="97"/>
      <c r="C1309" s="97"/>
      <c r="D1309" s="97"/>
      <c r="E1309" s="97"/>
      <c r="F1309" s="97"/>
      <c r="G1309" s="97"/>
      <c r="H1309" s="97"/>
      <c r="I1309" s="97"/>
      <c r="J1309" s="97"/>
      <c r="K1309" s="97"/>
      <c r="L1309" s="97"/>
      <c r="M1309" s="97"/>
      <c r="N1309" s="97"/>
      <c r="O1309" s="97"/>
      <c r="P1309" s="97"/>
      <c r="Q1309" s="97"/>
      <c r="R1309" s="97"/>
      <c r="S1309" s="97"/>
      <c r="T1309" s="97"/>
      <c r="U1309" s="97"/>
      <c r="V1309" s="97"/>
      <c r="W1309" s="97"/>
      <c r="X1309" s="97"/>
      <c r="Y1309" s="97"/>
      <c r="Z1309" s="97"/>
      <c r="AA1309" s="97"/>
      <c r="AB1309" s="97"/>
      <c r="AC1309" s="97"/>
      <c r="AD1309" s="97"/>
      <c r="AE1309" s="97"/>
      <c r="AF1309" s="97"/>
      <c r="AG1309" s="97"/>
      <c r="AH1309" s="97"/>
      <c r="AI1309" s="97"/>
      <c r="AJ1309" s="97"/>
      <c r="AK1309" s="97"/>
      <c r="AL1309" s="97"/>
      <c r="AM1309" s="97"/>
      <c r="AN1309" s="97"/>
      <c r="AO1309" s="97"/>
      <c r="AP1309" s="97"/>
      <c r="AQ1309" s="97"/>
      <c r="AR1309" s="97"/>
      <c r="AS1309" s="97"/>
      <c r="AT1309" s="97"/>
      <c r="AU1309" s="97"/>
      <c r="AV1309" s="97"/>
    </row>
    <row r="1310" spans="1:48" ht="12" customHeight="1" x14ac:dyDescent="0.3">
      <c r="A1310" s="97"/>
      <c r="B1310" s="97"/>
      <c r="C1310" s="97"/>
      <c r="D1310" s="97"/>
      <c r="E1310" s="97"/>
      <c r="F1310" s="97"/>
      <c r="G1310" s="97"/>
      <c r="H1310" s="97"/>
      <c r="I1310" s="97"/>
      <c r="J1310" s="97"/>
      <c r="K1310" s="97"/>
      <c r="L1310" s="97"/>
      <c r="M1310" s="97"/>
      <c r="N1310" s="97"/>
      <c r="O1310" s="97"/>
      <c r="P1310" s="97"/>
      <c r="Q1310" s="97"/>
      <c r="R1310" s="97"/>
      <c r="S1310" s="97"/>
      <c r="T1310" s="97"/>
      <c r="U1310" s="97"/>
      <c r="V1310" s="97"/>
      <c r="W1310" s="97"/>
      <c r="X1310" s="97"/>
      <c r="Y1310" s="97"/>
      <c r="Z1310" s="97"/>
      <c r="AA1310" s="97"/>
      <c r="AB1310" s="97"/>
      <c r="AC1310" s="97"/>
      <c r="AD1310" s="97"/>
      <c r="AE1310" s="97"/>
      <c r="AF1310" s="97"/>
      <c r="AG1310" s="97"/>
      <c r="AH1310" s="97"/>
      <c r="AI1310" s="97"/>
      <c r="AJ1310" s="97"/>
      <c r="AK1310" s="97"/>
      <c r="AL1310" s="97"/>
      <c r="AM1310" s="97"/>
      <c r="AN1310" s="97"/>
      <c r="AO1310" s="97"/>
      <c r="AP1310" s="97"/>
      <c r="AQ1310" s="97"/>
      <c r="AR1310" s="97"/>
      <c r="AS1310" s="97"/>
      <c r="AT1310" s="97"/>
      <c r="AU1310" s="97"/>
      <c r="AV1310" s="97"/>
    </row>
    <row r="1311" spans="1:48" ht="12" customHeight="1" x14ac:dyDescent="0.3">
      <c r="A1311" s="97"/>
      <c r="B1311" s="97"/>
      <c r="C1311" s="97"/>
      <c r="D1311" s="97"/>
      <c r="E1311" s="97"/>
      <c r="F1311" s="97"/>
      <c r="G1311" s="97"/>
      <c r="H1311" s="97"/>
      <c r="I1311" s="97"/>
      <c r="J1311" s="97"/>
      <c r="K1311" s="97"/>
      <c r="L1311" s="97"/>
      <c r="M1311" s="97"/>
      <c r="N1311" s="97"/>
      <c r="O1311" s="97"/>
      <c r="P1311" s="97"/>
      <c r="Q1311" s="97"/>
      <c r="R1311" s="97"/>
      <c r="S1311" s="97"/>
      <c r="T1311" s="97"/>
      <c r="U1311" s="97"/>
      <c r="V1311" s="97"/>
      <c r="W1311" s="97"/>
      <c r="X1311" s="97"/>
      <c r="Y1311" s="97"/>
      <c r="Z1311" s="97"/>
      <c r="AA1311" s="97"/>
      <c r="AB1311" s="97"/>
      <c r="AC1311" s="97"/>
      <c r="AD1311" s="97"/>
      <c r="AE1311" s="97"/>
      <c r="AF1311" s="97"/>
      <c r="AG1311" s="97"/>
      <c r="AH1311" s="97"/>
      <c r="AI1311" s="97"/>
      <c r="AJ1311" s="97"/>
      <c r="AK1311" s="97"/>
      <c r="AL1311" s="97"/>
      <c r="AM1311" s="97"/>
      <c r="AN1311" s="97"/>
      <c r="AO1311" s="97"/>
      <c r="AP1311" s="97"/>
      <c r="AQ1311" s="97"/>
      <c r="AR1311" s="97"/>
      <c r="AS1311" s="97"/>
      <c r="AT1311" s="97"/>
      <c r="AU1311" s="97"/>
      <c r="AV1311" s="97"/>
    </row>
    <row r="1312" spans="1:48" ht="12" customHeight="1" x14ac:dyDescent="0.3">
      <c r="A1312" s="97"/>
      <c r="B1312" s="97"/>
      <c r="C1312" s="97"/>
      <c r="D1312" s="97"/>
      <c r="E1312" s="97"/>
      <c r="F1312" s="97"/>
      <c r="G1312" s="97"/>
      <c r="H1312" s="97"/>
      <c r="I1312" s="97"/>
      <c r="J1312" s="97"/>
      <c r="K1312" s="97"/>
      <c r="L1312" s="97"/>
      <c r="M1312" s="97"/>
      <c r="N1312" s="97"/>
      <c r="O1312" s="97"/>
      <c r="P1312" s="97"/>
      <c r="Q1312" s="97"/>
      <c r="R1312" s="97"/>
      <c r="S1312" s="97"/>
      <c r="T1312" s="97"/>
      <c r="U1312" s="97"/>
      <c r="V1312" s="97"/>
      <c r="W1312" s="97"/>
      <c r="X1312" s="97"/>
      <c r="Y1312" s="97"/>
      <c r="Z1312" s="97"/>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row>
    <row r="1313" spans="1:48" ht="12" customHeight="1" x14ac:dyDescent="0.3">
      <c r="A1313" s="97"/>
      <c r="B1313" s="97"/>
      <c r="C1313" s="97"/>
      <c r="D1313" s="97"/>
      <c r="E1313" s="97"/>
      <c r="F1313" s="97"/>
      <c r="G1313" s="97"/>
      <c r="H1313" s="97"/>
      <c r="I1313" s="97"/>
      <c r="J1313" s="97"/>
      <c r="K1313" s="97"/>
      <c r="L1313" s="97"/>
      <c r="M1313" s="97"/>
      <c r="N1313" s="97"/>
      <c r="O1313" s="97"/>
      <c r="P1313" s="97"/>
      <c r="Q1313" s="97"/>
      <c r="R1313" s="97"/>
      <c r="S1313" s="97"/>
      <c r="T1313" s="97"/>
      <c r="U1313" s="97"/>
      <c r="V1313" s="97"/>
      <c r="W1313" s="97"/>
      <c r="X1313" s="97"/>
      <c r="Y1313" s="97"/>
      <c r="Z1313" s="97"/>
      <c r="AA1313" s="97"/>
      <c r="AB1313" s="97"/>
      <c r="AC1313" s="97"/>
      <c r="AD1313" s="97"/>
      <c r="AE1313" s="97"/>
      <c r="AF1313" s="97"/>
      <c r="AG1313" s="97"/>
      <c r="AH1313" s="97"/>
      <c r="AI1313" s="97"/>
      <c r="AJ1313" s="97"/>
      <c r="AK1313" s="97"/>
      <c r="AL1313" s="97"/>
      <c r="AM1313" s="97"/>
      <c r="AN1313" s="97"/>
      <c r="AO1313" s="97"/>
      <c r="AP1313" s="97"/>
      <c r="AQ1313" s="97"/>
      <c r="AR1313" s="97"/>
      <c r="AS1313" s="97"/>
      <c r="AT1313" s="97"/>
      <c r="AU1313" s="97"/>
      <c r="AV1313" s="97"/>
    </row>
    <row r="1314" spans="1:48" ht="12" customHeight="1" x14ac:dyDescent="0.3">
      <c r="A1314" s="97"/>
      <c r="B1314" s="97"/>
      <c r="C1314" s="97"/>
      <c r="D1314" s="97"/>
      <c r="E1314" s="97"/>
      <c r="F1314" s="97"/>
      <c r="G1314" s="97"/>
      <c r="H1314" s="97"/>
      <c r="I1314" s="97"/>
      <c r="J1314" s="97"/>
      <c r="K1314" s="97"/>
      <c r="L1314" s="97"/>
      <c r="M1314" s="97"/>
      <c r="N1314" s="97"/>
      <c r="O1314" s="97"/>
      <c r="P1314" s="97"/>
      <c r="Q1314" s="97"/>
      <c r="R1314" s="97"/>
      <c r="S1314" s="97"/>
      <c r="T1314" s="97"/>
      <c r="U1314" s="97"/>
      <c r="V1314" s="97"/>
      <c r="W1314" s="97"/>
      <c r="X1314" s="97"/>
      <c r="Y1314" s="97"/>
      <c r="Z1314" s="97"/>
      <c r="AA1314" s="97"/>
      <c r="AB1314" s="97"/>
      <c r="AC1314" s="97"/>
      <c r="AD1314" s="97"/>
      <c r="AE1314" s="97"/>
      <c r="AF1314" s="97"/>
      <c r="AG1314" s="97"/>
      <c r="AH1314" s="97"/>
      <c r="AI1314" s="97"/>
      <c r="AJ1314" s="97"/>
      <c r="AK1314" s="97"/>
      <c r="AL1314" s="97"/>
      <c r="AM1314" s="97"/>
      <c r="AN1314" s="97"/>
      <c r="AO1314" s="97"/>
      <c r="AP1314" s="97"/>
      <c r="AQ1314" s="97"/>
      <c r="AR1314" s="97"/>
      <c r="AS1314" s="97"/>
      <c r="AT1314" s="97"/>
      <c r="AU1314" s="97"/>
      <c r="AV1314" s="97"/>
    </row>
    <row r="1315" spans="1:48" ht="12" customHeight="1" x14ac:dyDescent="0.3">
      <c r="A1315" s="97"/>
      <c r="B1315" s="97"/>
      <c r="C1315" s="97"/>
      <c r="D1315" s="97"/>
      <c r="E1315" s="97"/>
      <c r="F1315" s="97"/>
      <c r="G1315" s="97"/>
      <c r="H1315" s="97"/>
      <c r="I1315" s="97"/>
      <c r="J1315" s="97"/>
      <c r="K1315" s="97"/>
      <c r="L1315" s="97"/>
      <c r="M1315" s="97"/>
      <c r="N1315" s="97"/>
      <c r="O1315" s="97"/>
      <c r="P1315" s="97"/>
      <c r="Q1315" s="97"/>
      <c r="R1315" s="97"/>
      <c r="S1315" s="97"/>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7"/>
    </row>
    <row r="1316" spans="1:48" ht="12" customHeight="1" x14ac:dyDescent="0.3">
      <c r="A1316" s="97"/>
      <c r="B1316" s="97"/>
      <c r="C1316" s="97"/>
      <c r="D1316" s="97"/>
      <c r="E1316" s="97"/>
      <c r="F1316" s="97"/>
      <c r="G1316" s="97"/>
      <c r="H1316" s="97"/>
      <c r="I1316" s="97"/>
      <c r="J1316" s="97"/>
      <c r="K1316" s="97"/>
      <c r="L1316" s="97"/>
      <c r="M1316" s="97"/>
      <c r="N1316" s="97"/>
      <c r="O1316" s="97"/>
      <c r="P1316" s="97"/>
      <c r="Q1316" s="97"/>
      <c r="R1316" s="97"/>
      <c r="S1316" s="97"/>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7"/>
    </row>
    <row r="1317" spans="1:48" ht="12" customHeight="1" x14ac:dyDescent="0.3">
      <c r="A1317" s="97"/>
      <c r="B1317" s="97"/>
      <c r="C1317" s="97"/>
      <c r="D1317" s="97"/>
      <c r="E1317" s="97"/>
      <c r="F1317" s="97"/>
      <c r="G1317" s="97"/>
      <c r="H1317" s="97"/>
      <c r="I1317" s="97"/>
      <c r="J1317" s="97"/>
      <c r="K1317" s="97"/>
      <c r="L1317" s="97"/>
      <c r="M1317" s="97"/>
      <c r="N1317" s="97"/>
      <c r="O1317" s="97"/>
      <c r="P1317" s="97"/>
      <c r="Q1317" s="97"/>
      <c r="R1317" s="97"/>
      <c r="S1317" s="97"/>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7"/>
    </row>
    <row r="1318" spans="1:48" ht="12" customHeight="1" x14ac:dyDescent="0.3">
      <c r="A1318" s="97"/>
      <c r="B1318" s="97"/>
      <c r="C1318" s="97"/>
      <c r="D1318" s="97"/>
      <c r="E1318" s="97"/>
      <c r="F1318" s="97"/>
      <c r="G1318" s="97"/>
      <c r="H1318" s="97"/>
      <c r="I1318" s="97"/>
      <c r="J1318" s="97"/>
      <c r="K1318" s="97"/>
      <c r="L1318" s="97"/>
      <c r="M1318" s="97"/>
      <c r="N1318" s="97"/>
      <c r="O1318" s="97"/>
      <c r="P1318" s="97"/>
      <c r="Q1318" s="97"/>
      <c r="R1318" s="97"/>
      <c r="S1318" s="97"/>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7"/>
    </row>
    <row r="1319" spans="1:48" ht="12" customHeight="1" x14ac:dyDescent="0.3">
      <c r="A1319" s="97"/>
      <c r="B1319" s="97"/>
      <c r="C1319" s="97"/>
      <c r="D1319" s="97"/>
      <c r="E1319" s="97"/>
      <c r="F1319" s="97"/>
      <c r="G1319" s="97"/>
      <c r="H1319" s="97"/>
      <c r="I1319" s="97"/>
      <c r="J1319" s="97"/>
      <c r="K1319" s="97"/>
      <c r="L1319" s="97"/>
      <c r="M1319" s="97"/>
      <c r="N1319" s="97"/>
      <c r="O1319" s="97"/>
      <c r="P1319" s="97"/>
      <c r="Q1319" s="97"/>
      <c r="R1319" s="97"/>
      <c r="S1319" s="97"/>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7"/>
    </row>
    <row r="1320" spans="1:48" ht="12" customHeight="1" x14ac:dyDescent="0.3">
      <c r="A1320" s="97"/>
      <c r="B1320" s="97"/>
      <c r="C1320" s="97"/>
      <c r="D1320" s="97"/>
      <c r="E1320" s="97"/>
      <c r="F1320" s="97"/>
      <c r="G1320" s="97"/>
      <c r="H1320" s="97"/>
      <c r="I1320" s="97"/>
      <c r="J1320" s="97"/>
      <c r="K1320" s="97"/>
      <c r="L1320" s="97"/>
      <c r="M1320" s="97"/>
      <c r="N1320" s="97"/>
      <c r="O1320" s="97"/>
      <c r="P1320" s="97"/>
      <c r="Q1320" s="97"/>
      <c r="R1320" s="97"/>
      <c r="S1320" s="97"/>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7"/>
    </row>
    <row r="1321" spans="1:48" ht="12" customHeight="1" x14ac:dyDescent="0.3">
      <c r="A1321" s="97"/>
      <c r="B1321" s="97"/>
      <c r="C1321" s="97"/>
      <c r="D1321" s="97"/>
      <c r="E1321" s="97"/>
      <c r="F1321" s="97"/>
      <c r="G1321" s="97"/>
      <c r="H1321" s="97"/>
      <c r="I1321" s="97"/>
      <c r="J1321" s="97"/>
      <c r="K1321" s="97"/>
      <c r="L1321" s="97"/>
      <c r="M1321" s="97"/>
      <c r="N1321" s="97"/>
      <c r="O1321" s="97"/>
      <c r="P1321" s="97"/>
      <c r="Q1321" s="97"/>
      <c r="R1321" s="97"/>
      <c r="S1321" s="97"/>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7"/>
    </row>
    <row r="1322" spans="1:48" ht="12" customHeight="1" x14ac:dyDescent="0.3">
      <c r="A1322" s="97"/>
      <c r="B1322" s="97"/>
      <c r="C1322" s="97"/>
      <c r="D1322" s="97"/>
      <c r="E1322" s="97"/>
      <c r="F1322" s="97"/>
      <c r="G1322" s="97"/>
      <c r="H1322" s="97"/>
      <c r="I1322" s="97"/>
      <c r="J1322" s="97"/>
      <c r="K1322" s="97"/>
      <c r="L1322" s="97"/>
      <c r="M1322" s="97"/>
      <c r="N1322" s="97"/>
      <c r="O1322" s="97"/>
      <c r="P1322" s="97"/>
      <c r="Q1322" s="97"/>
      <c r="R1322" s="97"/>
      <c r="S1322" s="97"/>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row>
    <row r="1323" spans="1:48" ht="12" customHeight="1" x14ac:dyDescent="0.3">
      <c r="A1323" s="97"/>
      <c r="B1323" s="97"/>
      <c r="C1323" s="97"/>
      <c r="D1323" s="97"/>
      <c r="E1323" s="97"/>
      <c r="F1323" s="97"/>
      <c r="G1323" s="97"/>
      <c r="H1323" s="97"/>
      <c r="I1323" s="97"/>
      <c r="J1323" s="97"/>
      <c r="K1323" s="97"/>
      <c r="L1323" s="97"/>
      <c r="M1323" s="97"/>
      <c r="N1323" s="97"/>
      <c r="O1323" s="97"/>
      <c r="P1323" s="97"/>
      <c r="Q1323" s="97"/>
      <c r="R1323" s="97"/>
      <c r="S1323" s="97"/>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7"/>
    </row>
    <row r="1324" spans="1:48" ht="12" customHeight="1" x14ac:dyDescent="0.3">
      <c r="A1324" s="97"/>
      <c r="B1324" s="97"/>
      <c r="C1324" s="97"/>
      <c r="D1324" s="97"/>
      <c r="E1324" s="97"/>
      <c r="F1324" s="97"/>
      <c r="G1324" s="97"/>
      <c r="H1324" s="97"/>
      <c r="I1324" s="97"/>
      <c r="J1324" s="97"/>
      <c r="K1324" s="97"/>
      <c r="L1324" s="97"/>
      <c r="M1324" s="97"/>
      <c r="N1324" s="97"/>
      <c r="O1324" s="97"/>
      <c r="P1324" s="97"/>
      <c r="Q1324" s="97"/>
      <c r="R1324" s="97"/>
      <c r="S1324" s="97"/>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row>
    <row r="1325" spans="1:48" ht="12" customHeight="1" x14ac:dyDescent="0.3">
      <c r="A1325" s="97"/>
      <c r="B1325" s="97"/>
      <c r="C1325" s="97"/>
      <c r="D1325" s="97"/>
      <c r="E1325" s="97"/>
      <c r="F1325" s="97"/>
      <c r="G1325" s="97"/>
      <c r="H1325" s="97"/>
      <c r="I1325" s="97"/>
      <c r="J1325" s="97"/>
      <c r="K1325" s="97"/>
      <c r="L1325" s="97"/>
      <c r="M1325" s="97"/>
      <c r="N1325" s="97"/>
      <c r="O1325" s="97"/>
      <c r="P1325" s="97"/>
      <c r="Q1325" s="97"/>
      <c r="R1325" s="97"/>
      <c r="S1325" s="97"/>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7"/>
    </row>
    <row r="1326" spans="1:48" ht="12" customHeight="1" x14ac:dyDescent="0.3">
      <c r="A1326" s="97"/>
      <c r="B1326" s="97"/>
      <c r="C1326" s="97"/>
      <c r="D1326" s="97"/>
      <c r="E1326" s="97"/>
      <c r="F1326" s="97"/>
      <c r="G1326" s="97"/>
      <c r="H1326" s="97"/>
      <c r="I1326" s="97"/>
      <c r="J1326" s="97"/>
      <c r="K1326" s="97"/>
      <c r="L1326" s="97"/>
      <c r="M1326" s="97"/>
      <c r="N1326" s="97"/>
      <c r="O1326" s="97"/>
      <c r="P1326" s="97"/>
      <c r="Q1326" s="97"/>
      <c r="R1326" s="97"/>
      <c r="S1326" s="97"/>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row>
    <row r="1327" spans="1:48" ht="12" customHeight="1" x14ac:dyDescent="0.3">
      <c r="A1327" s="97"/>
      <c r="B1327" s="97"/>
      <c r="C1327" s="97"/>
      <c r="D1327" s="97"/>
      <c r="E1327" s="97"/>
      <c r="F1327" s="97"/>
      <c r="G1327" s="97"/>
      <c r="H1327" s="97"/>
      <c r="I1327" s="97"/>
      <c r="J1327" s="97"/>
      <c r="K1327" s="97"/>
      <c r="L1327" s="97"/>
      <c r="M1327" s="97"/>
      <c r="N1327" s="97"/>
      <c r="O1327" s="97"/>
      <c r="P1327" s="97"/>
      <c r="Q1327" s="97"/>
      <c r="R1327" s="97"/>
      <c r="S1327" s="97"/>
      <c r="T1327" s="97"/>
      <c r="U1327" s="97"/>
      <c r="V1327" s="97"/>
      <c r="W1327" s="97"/>
      <c r="X1327" s="97"/>
      <c r="Y1327" s="97"/>
      <c r="Z1327" s="97"/>
      <c r="AA1327" s="97"/>
      <c r="AB1327" s="97"/>
      <c r="AC1327" s="97"/>
      <c r="AD1327" s="97"/>
      <c r="AE1327" s="97"/>
      <c r="AF1327" s="97"/>
      <c r="AG1327" s="97"/>
      <c r="AH1327" s="97"/>
      <c r="AI1327" s="97"/>
      <c r="AJ1327" s="97"/>
      <c r="AK1327" s="97"/>
      <c r="AL1327" s="97"/>
      <c r="AM1327" s="97"/>
      <c r="AN1327" s="97"/>
      <c r="AO1327" s="97"/>
      <c r="AP1327" s="97"/>
      <c r="AQ1327" s="97"/>
      <c r="AR1327" s="97"/>
      <c r="AS1327" s="97"/>
      <c r="AT1327" s="97"/>
      <c r="AU1327" s="97"/>
      <c r="AV1327" s="97"/>
    </row>
    <row r="1328" spans="1:48" ht="12" customHeight="1" x14ac:dyDescent="0.3">
      <c r="A1328" s="97"/>
      <c r="B1328" s="97"/>
      <c r="C1328" s="97"/>
      <c r="D1328" s="97"/>
      <c r="E1328" s="97"/>
      <c r="F1328" s="97"/>
      <c r="G1328" s="97"/>
      <c r="H1328" s="97"/>
      <c r="I1328" s="97"/>
      <c r="J1328" s="97"/>
      <c r="K1328" s="97"/>
      <c r="L1328" s="97"/>
      <c r="M1328" s="97"/>
      <c r="N1328" s="97"/>
      <c r="O1328" s="97"/>
      <c r="P1328" s="97"/>
      <c r="Q1328" s="97"/>
      <c r="R1328" s="97"/>
      <c r="S1328" s="97"/>
      <c r="T1328" s="97"/>
      <c r="U1328" s="97"/>
      <c r="V1328" s="97"/>
      <c r="W1328" s="97"/>
      <c r="X1328" s="97"/>
      <c r="Y1328" s="97"/>
      <c r="Z1328" s="97"/>
      <c r="AA1328" s="97"/>
      <c r="AB1328" s="97"/>
      <c r="AC1328" s="97"/>
      <c r="AD1328" s="97"/>
      <c r="AE1328" s="97"/>
      <c r="AF1328" s="97"/>
      <c r="AG1328" s="97"/>
      <c r="AH1328" s="97"/>
      <c r="AI1328" s="97"/>
      <c r="AJ1328" s="97"/>
      <c r="AK1328" s="97"/>
      <c r="AL1328" s="97"/>
      <c r="AM1328" s="97"/>
      <c r="AN1328" s="97"/>
      <c r="AO1328" s="97"/>
      <c r="AP1328" s="97"/>
      <c r="AQ1328" s="97"/>
      <c r="AR1328" s="97"/>
      <c r="AS1328" s="97"/>
      <c r="AT1328" s="97"/>
      <c r="AU1328" s="97"/>
      <c r="AV1328" s="97"/>
    </row>
    <row r="1329" spans="1:48" ht="12" customHeight="1" x14ac:dyDescent="0.3">
      <c r="A1329" s="97"/>
      <c r="B1329" s="97"/>
      <c r="C1329" s="97"/>
      <c r="D1329" s="97"/>
      <c r="E1329" s="97"/>
      <c r="F1329" s="97"/>
      <c r="G1329" s="97"/>
      <c r="H1329" s="97"/>
      <c r="I1329" s="97"/>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row>
    <row r="1330" spans="1:48" ht="12" customHeight="1" x14ac:dyDescent="0.3">
      <c r="A1330" s="97"/>
      <c r="B1330" s="97"/>
      <c r="C1330" s="97"/>
      <c r="D1330" s="97"/>
      <c r="E1330" s="97"/>
      <c r="F1330" s="97"/>
      <c r="G1330" s="97"/>
      <c r="H1330" s="97"/>
      <c r="I1330" s="97"/>
      <c r="J1330" s="97"/>
      <c r="K1330" s="97"/>
      <c r="L1330" s="97"/>
      <c r="M1330" s="97"/>
      <c r="N1330" s="97"/>
      <c r="O1330" s="97"/>
      <c r="P1330" s="97"/>
      <c r="Q1330" s="97"/>
      <c r="R1330" s="97"/>
      <c r="S1330" s="97"/>
      <c r="T1330" s="97"/>
      <c r="U1330" s="97"/>
      <c r="V1330" s="97"/>
      <c r="W1330" s="97"/>
      <c r="X1330" s="97"/>
      <c r="Y1330" s="97"/>
      <c r="Z1330" s="97"/>
      <c r="AA1330" s="97"/>
      <c r="AB1330" s="97"/>
      <c r="AC1330" s="97"/>
      <c r="AD1330" s="97"/>
      <c r="AE1330" s="97"/>
      <c r="AF1330" s="97"/>
      <c r="AG1330" s="97"/>
      <c r="AH1330" s="97"/>
      <c r="AI1330" s="97"/>
      <c r="AJ1330" s="97"/>
      <c r="AK1330" s="97"/>
      <c r="AL1330" s="97"/>
      <c r="AM1330" s="97"/>
      <c r="AN1330" s="97"/>
      <c r="AO1330" s="97"/>
      <c r="AP1330" s="97"/>
      <c r="AQ1330" s="97"/>
      <c r="AR1330" s="97"/>
      <c r="AS1330" s="97"/>
      <c r="AT1330" s="97"/>
      <c r="AU1330" s="97"/>
      <c r="AV1330" s="97"/>
    </row>
    <row r="1331" spans="1:48" ht="12" customHeight="1" x14ac:dyDescent="0.3">
      <c r="A1331" s="97"/>
      <c r="B1331" s="97"/>
      <c r="C1331" s="97"/>
      <c r="D1331" s="97"/>
      <c r="E1331" s="97"/>
      <c r="F1331" s="97"/>
      <c r="G1331" s="97"/>
      <c r="H1331" s="97"/>
      <c r="I1331" s="97"/>
      <c r="J1331" s="97"/>
      <c r="K1331" s="97"/>
      <c r="L1331" s="97"/>
      <c r="M1331" s="97"/>
      <c r="N1331" s="97"/>
      <c r="O1331" s="97"/>
      <c r="P1331" s="97"/>
      <c r="Q1331" s="97"/>
      <c r="R1331" s="97"/>
      <c r="S1331" s="97"/>
      <c r="T1331" s="97"/>
      <c r="U1331" s="97"/>
      <c r="V1331" s="97"/>
      <c r="W1331" s="97"/>
      <c r="X1331" s="97"/>
      <c r="Y1331" s="97"/>
      <c r="Z1331" s="97"/>
      <c r="AA1331" s="97"/>
      <c r="AB1331" s="97"/>
      <c r="AC1331" s="97"/>
      <c r="AD1331" s="97"/>
      <c r="AE1331" s="97"/>
      <c r="AF1331" s="97"/>
      <c r="AG1331" s="97"/>
      <c r="AH1331" s="97"/>
      <c r="AI1331" s="97"/>
      <c r="AJ1331" s="97"/>
      <c r="AK1331" s="97"/>
      <c r="AL1331" s="97"/>
      <c r="AM1331" s="97"/>
      <c r="AN1331" s="97"/>
      <c r="AO1331" s="97"/>
      <c r="AP1331" s="97"/>
      <c r="AQ1331" s="97"/>
      <c r="AR1331" s="97"/>
      <c r="AS1331" s="97"/>
      <c r="AT1331" s="97"/>
      <c r="AU1331" s="97"/>
      <c r="AV1331" s="97"/>
    </row>
    <row r="1332" spans="1:48" ht="12" customHeight="1" x14ac:dyDescent="0.3">
      <c r="A1332" s="97"/>
      <c r="B1332" s="97"/>
      <c r="C1332" s="97"/>
      <c r="D1332" s="97"/>
      <c r="E1332" s="97"/>
      <c r="F1332" s="97"/>
      <c r="G1332" s="97"/>
      <c r="H1332" s="97"/>
      <c r="I1332" s="97"/>
      <c r="J1332" s="97"/>
      <c r="K1332" s="97"/>
      <c r="L1332" s="97"/>
      <c r="M1332" s="97"/>
      <c r="N1332" s="97"/>
      <c r="O1332" s="97"/>
      <c r="P1332" s="97"/>
      <c r="Q1332" s="97"/>
      <c r="R1332" s="97"/>
      <c r="S1332" s="97"/>
      <c r="T1332" s="97"/>
      <c r="U1332" s="97"/>
      <c r="V1332" s="97"/>
      <c r="W1332" s="97"/>
      <c r="X1332" s="97"/>
      <c r="Y1332" s="97"/>
      <c r="Z1332" s="97"/>
      <c r="AA1332" s="97"/>
      <c r="AB1332" s="97"/>
      <c r="AC1332" s="97"/>
      <c r="AD1332" s="97"/>
      <c r="AE1332" s="97"/>
      <c r="AF1332" s="97"/>
      <c r="AG1332" s="97"/>
      <c r="AH1332" s="97"/>
      <c r="AI1332" s="97"/>
      <c r="AJ1332" s="97"/>
      <c r="AK1332" s="97"/>
      <c r="AL1332" s="97"/>
      <c r="AM1332" s="97"/>
      <c r="AN1332" s="97"/>
      <c r="AO1332" s="97"/>
      <c r="AP1332" s="97"/>
      <c r="AQ1332" s="97"/>
      <c r="AR1332" s="97"/>
      <c r="AS1332" s="97"/>
      <c r="AT1332" s="97"/>
      <c r="AU1332" s="97"/>
      <c r="AV1332" s="97"/>
    </row>
    <row r="1333" spans="1:48" ht="12" customHeight="1" x14ac:dyDescent="0.3">
      <c r="A1333" s="97"/>
      <c r="B1333" s="97"/>
      <c r="C1333" s="97"/>
      <c r="D1333" s="97"/>
      <c r="E1333" s="97"/>
      <c r="F1333" s="97"/>
      <c r="G1333" s="97"/>
      <c r="H1333" s="97"/>
      <c r="I1333" s="97"/>
      <c r="J1333" s="97"/>
      <c r="K1333" s="97"/>
      <c r="L1333" s="97"/>
      <c r="M1333" s="97"/>
      <c r="N1333" s="97"/>
      <c r="O1333" s="97"/>
      <c r="P1333" s="97"/>
      <c r="Q1333" s="97"/>
      <c r="R1333" s="97"/>
      <c r="S1333" s="97"/>
      <c r="T1333" s="97"/>
      <c r="U1333" s="97"/>
      <c r="V1333" s="97"/>
      <c r="W1333" s="97"/>
      <c r="X1333" s="97"/>
      <c r="Y1333" s="97"/>
      <c r="Z1333" s="97"/>
      <c r="AA1333" s="97"/>
      <c r="AB1333" s="97"/>
      <c r="AC1333" s="97"/>
      <c r="AD1333" s="97"/>
      <c r="AE1333" s="97"/>
      <c r="AF1333" s="97"/>
      <c r="AG1333" s="97"/>
      <c r="AH1333" s="97"/>
      <c r="AI1333" s="97"/>
      <c r="AJ1333" s="97"/>
      <c r="AK1333" s="97"/>
      <c r="AL1333" s="97"/>
      <c r="AM1333" s="97"/>
      <c r="AN1333" s="97"/>
      <c r="AO1333" s="97"/>
      <c r="AP1333" s="97"/>
      <c r="AQ1333" s="97"/>
      <c r="AR1333" s="97"/>
      <c r="AS1333" s="97"/>
      <c r="AT1333" s="97"/>
      <c r="AU1333" s="97"/>
      <c r="AV1333" s="97"/>
    </row>
    <row r="1334" spans="1:48" ht="12" customHeight="1" x14ac:dyDescent="0.3">
      <c r="A1334" s="97"/>
      <c r="B1334" s="97"/>
      <c r="C1334" s="97"/>
      <c r="D1334" s="97"/>
      <c r="E1334" s="97"/>
      <c r="F1334" s="97"/>
      <c r="G1334" s="97"/>
      <c r="H1334" s="97"/>
      <c r="I1334" s="97"/>
      <c r="J1334" s="97"/>
      <c r="K1334" s="97"/>
      <c r="L1334" s="97"/>
      <c r="M1334" s="97"/>
      <c r="N1334" s="97"/>
      <c r="O1334" s="97"/>
      <c r="P1334" s="97"/>
      <c r="Q1334" s="97"/>
      <c r="R1334" s="97"/>
      <c r="S1334" s="97"/>
      <c r="T1334" s="97"/>
      <c r="U1334" s="97"/>
      <c r="V1334" s="97"/>
      <c r="W1334" s="97"/>
      <c r="X1334" s="97"/>
      <c r="Y1334" s="97"/>
      <c r="Z1334" s="97"/>
      <c r="AA1334" s="97"/>
      <c r="AB1334" s="97"/>
      <c r="AC1334" s="97"/>
      <c r="AD1334" s="97"/>
      <c r="AE1334" s="97"/>
      <c r="AF1334" s="97"/>
      <c r="AG1334" s="97"/>
      <c r="AH1334" s="97"/>
      <c r="AI1334" s="97"/>
      <c r="AJ1334" s="97"/>
      <c r="AK1334" s="97"/>
      <c r="AL1334" s="97"/>
      <c r="AM1334" s="97"/>
      <c r="AN1334" s="97"/>
      <c r="AO1334" s="97"/>
      <c r="AP1334" s="97"/>
      <c r="AQ1334" s="97"/>
      <c r="AR1334" s="97"/>
      <c r="AS1334" s="97"/>
      <c r="AT1334" s="97"/>
      <c r="AU1334" s="97"/>
      <c r="AV1334" s="97"/>
    </row>
    <row r="1335" spans="1:48" ht="12" customHeight="1" x14ac:dyDescent="0.3">
      <c r="A1335" s="97"/>
      <c r="B1335" s="97"/>
      <c r="C1335" s="97"/>
      <c r="D1335" s="97"/>
      <c r="E1335" s="97"/>
      <c r="F1335" s="97"/>
      <c r="G1335" s="97"/>
      <c r="H1335" s="97"/>
      <c r="I1335" s="97"/>
      <c r="J1335" s="97"/>
      <c r="K1335" s="97"/>
      <c r="L1335" s="97"/>
      <c r="M1335" s="97"/>
      <c r="N1335" s="97"/>
      <c r="O1335" s="97"/>
      <c r="P1335" s="97"/>
      <c r="Q1335" s="97"/>
      <c r="R1335" s="97"/>
      <c r="S1335" s="97"/>
      <c r="T1335" s="97"/>
      <c r="U1335" s="97"/>
      <c r="V1335" s="97"/>
      <c r="W1335" s="97"/>
      <c r="X1335" s="97"/>
      <c r="Y1335" s="97"/>
      <c r="Z1335" s="97"/>
      <c r="AA1335" s="97"/>
      <c r="AB1335" s="97"/>
      <c r="AC1335" s="97"/>
      <c r="AD1335" s="97"/>
      <c r="AE1335" s="97"/>
      <c r="AF1335" s="97"/>
      <c r="AG1335" s="97"/>
      <c r="AH1335" s="97"/>
      <c r="AI1335" s="97"/>
      <c r="AJ1335" s="97"/>
      <c r="AK1335" s="97"/>
      <c r="AL1335" s="97"/>
      <c r="AM1335" s="97"/>
      <c r="AN1335" s="97"/>
      <c r="AO1335" s="97"/>
      <c r="AP1335" s="97"/>
      <c r="AQ1335" s="97"/>
      <c r="AR1335" s="97"/>
      <c r="AS1335" s="97"/>
      <c r="AT1335" s="97"/>
      <c r="AU1335" s="97"/>
      <c r="AV1335" s="97"/>
    </row>
    <row r="1336" spans="1:48" ht="12" customHeight="1" x14ac:dyDescent="0.3">
      <c r="A1336" s="97"/>
      <c r="B1336" s="97"/>
      <c r="C1336" s="97"/>
      <c r="D1336" s="97"/>
      <c r="E1336" s="97"/>
      <c r="F1336" s="97"/>
      <c r="G1336" s="97"/>
      <c r="H1336" s="97"/>
      <c r="I1336" s="97"/>
      <c r="J1336" s="97"/>
      <c r="K1336" s="97"/>
      <c r="L1336" s="97"/>
      <c r="M1336" s="97"/>
      <c r="N1336" s="97"/>
      <c r="O1336" s="97"/>
      <c r="P1336" s="97"/>
      <c r="Q1336" s="97"/>
      <c r="R1336" s="97"/>
      <c r="S1336" s="97"/>
      <c r="T1336" s="97"/>
      <c r="U1336" s="97"/>
      <c r="V1336" s="97"/>
      <c r="W1336" s="97"/>
      <c r="X1336" s="97"/>
      <c r="Y1336" s="97"/>
      <c r="Z1336" s="97"/>
      <c r="AA1336" s="97"/>
      <c r="AB1336" s="97"/>
      <c r="AC1336" s="97"/>
      <c r="AD1336" s="97"/>
      <c r="AE1336" s="97"/>
      <c r="AF1336" s="97"/>
      <c r="AG1336" s="97"/>
      <c r="AH1336" s="97"/>
      <c r="AI1336" s="97"/>
      <c r="AJ1336" s="97"/>
      <c r="AK1336" s="97"/>
      <c r="AL1336" s="97"/>
      <c r="AM1336" s="97"/>
      <c r="AN1336" s="97"/>
      <c r="AO1336" s="97"/>
      <c r="AP1336" s="97"/>
      <c r="AQ1336" s="97"/>
      <c r="AR1336" s="97"/>
      <c r="AS1336" s="97"/>
      <c r="AT1336" s="97"/>
      <c r="AU1336" s="97"/>
      <c r="AV1336" s="97"/>
    </row>
    <row r="1337" spans="1:48" ht="12" customHeight="1" x14ac:dyDescent="0.3">
      <c r="A1337" s="97"/>
      <c r="B1337" s="97"/>
      <c r="C1337" s="97"/>
      <c r="D1337" s="97"/>
      <c r="E1337" s="97"/>
      <c r="F1337" s="97"/>
      <c r="G1337" s="97"/>
      <c r="H1337" s="97"/>
      <c r="I1337" s="97"/>
      <c r="J1337" s="97"/>
      <c r="K1337" s="97"/>
      <c r="L1337" s="97"/>
      <c r="M1337" s="97"/>
      <c r="N1337" s="97"/>
      <c r="O1337" s="97"/>
      <c r="P1337" s="97"/>
      <c r="Q1337" s="97"/>
      <c r="R1337" s="97"/>
      <c r="S1337" s="97"/>
      <c r="T1337" s="97"/>
      <c r="U1337" s="97"/>
      <c r="V1337" s="97"/>
      <c r="W1337" s="97"/>
      <c r="X1337" s="97"/>
      <c r="Y1337" s="97"/>
      <c r="Z1337" s="97"/>
      <c r="AA1337" s="97"/>
      <c r="AB1337" s="97"/>
      <c r="AC1337" s="97"/>
      <c r="AD1337" s="97"/>
      <c r="AE1337" s="97"/>
      <c r="AF1337" s="97"/>
      <c r="AG1337" s="97"/>
      <c r="AH1337" s="97"/>
      <c r="AI1337" s="97"/>
      <c r="AJ1337" s="97"/>
      <c r="AK1337" s="97"/>
      <c r="AL1337" s="97"/>
      <c r="AM1337" s="97"/>
      <c r="AN1337" s="97"/>
      <c r="AO1337" s="97"/>
      <c r="AP1337" s="97"/>
      <c r="AQ1337" s="97"/>
      <c r="AR1337" s="97"/>
      <c r="AS1337" s="97"/>
      <c r="AT1337" s="97"/>
      <c r="AU1337" s="97"/>
      <c r="AV1337" s="97"/>
    </row>
    <row r="1338" spans="1:48" ht="12" customHeight="1" x14ac:dyDescent="0.3">
      <c r="A1338" s="97"/>
      <c r="B1338" s="97"/>
      <c r="C1338" s="97"/>
      <c r="D1338" s="97"/>
      <c r="E1338" s="97"/>
      <c r="F1338" s="97"/>
      <c r="G1338" s="97"/>
      <c r="H1338" s="97"/>
      <c r="I1338" s="97"/>
      <c r="J1338" s="97"/>
      <c r="K1338" s="97"/>
      <c r="L1338" s="97"/>
      <c r="M1338" s="97"/>
      <c r="N1338" s="97"/>
      <c r="O1338" s="97"/>
      <c r="P1338" s="97"/>
      <c r="Q1338" s="97"/>
      <c r="R1338" s="97"/>
      <c r="S1338" s="97"/>
      <c r="T1338" s="97"/>
      <c r="U1338" s="97"/>
      <c r="V1338" s="97"/>
      <c r="W1338" s="97"/>
      <c r="X1338" s="97"/>
      <c r="Y1338" s="97"/>
      <c r="Z1338" s="97"/>
      <c r="AA1338" s="97"/>
      <c r="AB1338" s="97"/>
      <c r="AC1338" s="97"/>
      <c r="AD1338" s="97"/>
      <c r="AE1338" s="97"/>
      <c r="AF1338" s="97"/>
      <c r="AG1338" s="97"/>
      <c r="AH1338" s="97"/>
      <c r="AI1338" s="97"/>
      <c r="AJ1338" s="97"/>
      <c r="AK1338" s="97"/>
      <c r="AL1338" s="97"/>
      <c r="AM1338" s="97"/>
      <c r="AN1338" s="97"/>
      <c r="AO1338" s="97"/>
      <c r="AP1338" s="97"/>
      <c r="AQ1338" s="97"/>
      <c r="AR1338" s="97"/>
      <c r="AS1338" s="97"/>
      <c r="AT1338" s="97"/>
      <c r="AU1338" s="97"/>
      <c r="AV1338" s="97"/>
    </row>
  </sheetData>
  <sheetProtection sheet="1" objects="1" scenarios="1"/>
  <mergeCells count="129">
    <mergeCell ref="BD28:BF29"/>
    <mergeCell ref="AX22:AY23"/>
    <mergeCell ref="BB22:BC23"/>
    <mergeCell ref="AX35:AZ36"/>
    <mergeCell ref="AX32:AZ33"/>
    <mergeCell ref="D104:AV105"/>
    <mergeCell ref="B106:C107"/>
    <mergeCell ref="D106:AU107"/>
    <mergeCell ref="B108:C109"/>
    <mergeCell ref="D108:AU109"/>
    <mergeCell ref="B92:C93"/>
    <mergeCell ref="D92:AU93"/>
    <mergeCell ref="B94:C95"/>
    <mergeCell ref="D94:AU95"/>
    <mergeCell ref="B96:C97"/>
    <mergeCell ref="D96:AU97"/>
    <mergeCell ref="D83:AM85"/>
    <mergeCell ref="AN83:AV85"/>
    <mergeCell ref="D86:AV87"/>
    <mergeCell ref="B88:C89"/>
    <mergeCell ref="D88:AU89"/>
    <mergeCell ref="B90:C91"/>
    <mergeCell ref="D90:AU91"/>
    <mergeCell ref="B71:C72"/>
    <mergeCell ref="B110:C111"/>
    <mergeCell ref="D110:AU111"/>
    <mergeCell ref="B98:C99"/>
    <mergeCell ref="D98:AU99"/>
    <mergeCell ref="B100:C101"/>
    <mergeCell ref="D100:AU101"/>
    <mergeCell ref="B102:C103"/>
    <mergeCell ref="B118:C119"/>
    <mergeCell ref="D118:AU119"/>
    <mergeCell ref="D102:AU103"/>
    <mergeCell ref="B120:C121"/>
    <mergeCell ref="D120:AU121"/>
    <mergeCell ref="A122:AV122"/>
    <mergeCell ref="B112:C113"/>
    <mergeCell ref="D112:AU113"/>
    <mergeCell ref="B114:C115"/>
    <mergeCell ref="D114:AU115"/>
    <mergeCell ref="B116:C117"/>
    <mergeCell ref="D116:AU117"/>
    <mergeCell ref="B76:C76"/>
    <mergeCell ref="D47:AU48"/>
    <mergeCell ref="D40:O42"/>
    <mergeCell ref="M32:S36"/>
    <mergeCell ref="A83:C85"/>
    <mergeCell ref="B55:C56"/>
    <mergeCell ref="B57:C58"/>
    <mergeCell ref="B59:C60"/>
    <mergeCell ref="B63:C64"/>
    <mergeCell ref="B65:C66"/>
    <mergeCell ref="B67:C68"/>
    <mergeCell ref="A81:AV81"/>
    <mergeCell ref="D67:AU68"/>
    <mergeCell ref="D69:AU70"/>
    <mergeCell ref="D75:AU76"/>
    <mergeCell ref="D77:AU78"/>
    <mergeCell ref="B69:C70"/>
    <mergeCell ref="D63:AU64"/>
    <mergeCell ref="D65:AU66"/>
    <mergeCell ref="AB32:AG33"/>
    <mergeCell ref="AB35:AG36"/>
    <mergeCell ref="U32:Z33"/>
    <mergeCell ref="U35:Z36"/>
    <mergeCell ref="S22:X23"/>
    <mergeCell ref="Z22:AA23"/>
    <mergeCell ref="B73:C74"/>
    <mergeCell ref="B75:C75"/>
    <mergeCell ref="S18:X19"/>
    <mergeCell ref="Z18:AA19"/>
    <mergeCell ref="AC18:AH19"/>
    <mergeCell ref="AX28:AZ29"/>
    <mergeCell ref="BA28:BC29"/>
    <mergeCell ref="AP28:AQ29"/>
    <mergeCell ref="AO28:AO29"/>
    <mergeCell ref="AT28:AU29"/>
    <mergeCell ref="AS28:AS29"/>
    <mergeCell ref="AJ28:AN29"/>
    <mergeCell ref="AZ24:BA25"/>
    <mergeCell ref="AT18:AU19"/>
    <mergeCell ref="AJ18:AK19"/>
    <mergeCell ref="A1:C3"/>
    <mergeCell ref="D1:AM3"/>
    <mergeCell ref="AN1:AV3"/>
    <mergeCell ref="A5:AV7"/>
    <mergeCell ref="B8:AU12"/>
    <mergeCell ref="AX18:AY19"/>
    <mergeCell ref="AZ18:BA19"/>
    <mergeCell ref="BB18:BC19"/>
    <mergeCell ref="AC22:AR23"/>
    <mergeCell ref="AT22:AU23"/>
    <mergeCell ref="AT14:AU15"/>
    <mergeCell ref="D14:L15"/>
    <mergeCell ref="AX14:AY15"/>
    <mergeCell ref="AZ14:BA15"/>
    <mergeCell ref="BB14:BC15"/>
    <mergeCell ref="D18:L19"/>
    <mergeCell ref="S14:X15"/>
    <mergeCell ref="Z14:AA15"/>
    <mergeCell ref="AC14:AH15"/>
    <mergeCell ref="AJ14:AK15"/>
    <mergeCell ref="AM14:AR15"/>
    <mergeCell ref="AM18:AR19"/>
    <mergeCell ref="AN123:AQ124"/>
    <mergeCell ref="AS123:AV124"/>
    <mergeCell ref="A38:AV38"/>
    <mergeCell ref="A40:C42"/>
    <mergeCell ref="AN40:AV42"/>
    <mergeCell ref="D43:AV44"/>
    <mergeCell ref="D28:P29"/>
    <mergeCell ref="U28:Z29"/>
    <mergeCell ref="AB28:AG29"/>
    <mergeCell ref="D71:AU72"/>
    <mergeCell ref="D73:AU74"/>
    <mergeCell ref="D55:AU56"/>
    <mergeCell ref="B45:C46"/>
    <mergeCell ref="B47:C48"/>
    <mergeCell ref="B49:C50"/>
    <mergeCell ref="B51:C52"/>
    <mergeCell ref="B53:C54"/>
    <mergeCell ref="D59:AU60"/>
    <mergeCell ref="D61:AV62"/>
    <mergeCell ref="D49:AU50"/>
    <mergeCell ref="D51:AU52"/>
    <mergeCell ref="D53:AU54"/>
    <mergeCell ref="D57:AU58"/>
    <mergeCell ref="D45:AU46"/>
  </mergeCells>
  <conditionalFormatting sqref="Z14:AA15 AB32:AG33 AB35:AG36">
    <cfRule type="cellIs" dxfId="189" priority="35" operator="equal">
      <formula>0</formula>
    </cfRule>
  </conditionalFormatting>
  <conditionalFormatting sqref="Z14:AA15">
    <cfRule type="cellIs" dxfId="188" priority="34" operator="equal">
      <formula>"oui"</formula>
    </cfRule>
  </conditionalFormatting>
  <conditionalFormatting sqref="AJ14:AK15">
    <cfRule type="cellIs" dxfId="187" priority="33" operator="equal">
      <formula>0</formula>
    </cfRule>
  </conditionalFormatting>
  <conditionalFormatting sqref="AJ14:AK15">
    <cfRule type="cellIs" dxfId="186" priority="32" operator="equal">
      <formula>"oui"</formula>
    </cfRule>
  </conditionalFormatting>
  <conditionalFormatting sqref="AT14:AU15">
    <cfRule type="cellIs" dxfId="185" priority="31" operator="equal">
      <formula>0</formula>
    </cfRule>
  </conditionalFormatting>
  <conditionalFormatting sqref="AT14:AU15">
    <cfRule type="cellIs" dxfId="184" priority="30" operator="equal">
      <formula>"oui"</formula>
    </cfRule>
  </conditionalFormatting>
  <conditionalFormatting sqref="Z18:AA19">
    <cfRule type="cellIs" dxfId="183" priority="29" operator="equal">
      <formula>0</formula>
    </cfRule>
  </conditionalFormatting>
  <conditionalFormatting sqref="Z18:AA19">
    <cfRule type="cellIs" dxfId="182" priority="28" operator="equal">
      <formula>"oui"</formula>
    </cfRule>
  </conditionalFormatting>
  <conditionalFormatting sqref="AJ18:AK19">
    <cfRule type="cellIs" dxfId="181" priority="27" operator="equal">
      <formula>0</formula>
    </cfRule>
  </conditionalFormatting>
  <conditionalFormatting sqref="AJ18:AK19">
    <cfRule type="cellIs" dxfId="180" priority="26" operator="equal">
      <formula>"oui"</formula>
    </cfRule>
  </conditionalFormatting>
  <conditionalFormatting sqref="AT18:AU19">
    <cfRule type="cellIs" dxfId="179" priority="25" operator="equal">
      <formula>0</formula>
    </cfRule>
  </conditionalFormatting>
  <conditionalFormatting sqref="AT18:AU19">
    <cfRule type="cellIs" dxfId="178" priority="24" operator="equal">
      <formula>"oui"</formula>
    </cfRule>
  </conditionalFormatting>
  <conditionalFormatting sqref="AT22:AU23">
    <cfRule type="cellIs" dxfId="177" priority="21" operator="equal">
      <formula>0</formula>
    </cfRule>
  </conditionalFormatting>
  <conditionalFormatting sqref="AT22:AU23">
    <cfRule type="cellIs" dxfId="176" priority="20" operator="equal">
      <formula>"oui"</formula>
    </cfRule>
  </conditionalFormatting>
  <conditionalFormatting sqref="AB28:AG29">
    <cfRule type="cellIs" dxfId="175" priority="19" operator="equal">
      <formula>0</formula>
    </cfRule>
  </conditionalFormatting>
  <conditionalFormatting sqref="D45:AU60 D75 D63:AU74">
    <cfRule type="cellIs" dxfId="174" priority="17" operator="equal">
      <formula>0</formula>
    </cfRule>
  </conditionalFormatting>
  <conditionalFormatting sqref="D88:AU103 D106:AU121">
    <cfRule type="cellIs" dxfId="173" priority="16" operator="equal">
      <formula>0</formula>
    </cfRule>
  </conditionalFormatting>
  <conditionalFormatting sqref="B8">
    <cfRule type="cellIs" dxfId="172" priority="15" operator="equal">
      <formula>0</formula>
    </cfRule>
  </conditionalFormatting>
  <conditionalFormatting sqref="D45:AU60">
    <cfRule type="expression" dxfId="171" priority="14">
      <formula>$D$45=0</formula>
    </cfRule>
  </conditionalFormatting>
  <conditionalFormatting sqref="D75 D63:AU74">
    <cfRule type="expression" dxfId="170" priority="13">
      <formula>$D$63=0</formula>
    </cfRule>
  </conditionalFormatting>
  <conditionalFormatting sqref="D88:AU103">
    <cfRule type="expression" dxfId="169" priority="12">
      <formula>$D$88=0</formula>
    </cfRule>
  </conditionalFormatting>
  <conditionalFormatting sqref="D106:AU121">
    <cfRule type="expression" dxfId="168" priority="11">
      <formula>$D$106=0</formula>
    </cfRule>
  </conditionalFormatting>
  <conditionalFormatting sqref="Z22:AA23">
    <cfRule type="cellIs" dxfId="167" priority="10" operator="equal">
      <formula>0</formula>
    </cfRule>
  </conditionalFormatting>
  <conditionalFormatting sqref="Z22:AA23">
    <cfRule type="cellIs" dxfId="166" priority="9" operator="equal">
      <formula>"oui"</formula>
    </cfRule>
  </conditionalFormatting>
  <conditionalFormatting sqref="AT28">
    <cfRule type="cellIs" dxfId="165" priority="6" operator="equal">
      <formula>0</formula>
    </cfRule>
  </conditionalFormatting>
  <conditionalFormatting sqref="AT28">
    <cfRule type="cellIs" dxfId="164" priority="5" operator="equal">
      <formula>"oui"</formula>
    </cfRule>
  </conditionalFormatting>
  <conditionalFormatting sqref="AP28">
    <cfRule type="cellIs" dxfId="163" priority="4" operator="equal">
      <formula>0</formula>
    </cfRule>
  </conditionalFormatting>
  <conditionalFormatting sqref="AP28">
    <cfRule type="cellIs" dxfId="162" priority="3" operator="equal">
      <formula>"oui"</formula>
    </cfRule>
  </conditionalFormatting>
  <conditionalFormatting sqref="D77">
    <cfRule type="cellIs" dxfId="161" priority="2" operator="equal">
      <formula>0</formula>
    </cfRule>
  </conditionalFormatting>
  <conditionalFormatting sqref="D77">
    <cfRule type="expression" dxfId="160" priority="1">
      <formula>$D$63=0</formula>
    </cfRule>
  </conditionalFormatting>
  <dataValidations count="1">
    <dataValidation type="whole" allowBlank="1" showInputMessage="1" showErrorMessage="1" sqref="AP28 AT28">
      <formula1>0</formula1>
      <formula2>500</formula2>
    </dataValidation>
  </dataValidations>
  <hyperlinks>
    <hyperlink ref="AS123:AV124" location="'Mise en oeuvre'!Zone_d_impression" tooltip="Mise en oeuvre" display="suivant"/>
    <hyperlink ref="AN123:AQ124" location="Couverture_territoriale!Zone_d_impression" tooltip="Couverture"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Z14:AA15 AJ14:AK15 AT14:AU15 AJ18:AK19 AT18:AU19 Z22:AA23 Z18:AA19 AT22:AU23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N132"/>
  <sheetViews>
    <sheetView showGridLines="0" showZeros="0" zoomScale="112" zoomScaleNormal="112" workbookViewId="0">
      <pane ySplit="3" topLeftCell="A96" activePane="bottomLeft" state="frozen"/>
      <selection pane="bottomLeft" activeCell="D104" sqref="D104:AU105"/>
    </sheetView>
  </sheetViews>
  <sheetFormatPr baseColWidth="10" defaultColWidth="2.6640625" defaultRowHeight="12" customHeight="1" x14ac:dyDescent="0.3"/>
  <cols>
    <col min="1" max="38" width="2.6640625" style="97"/>
    <col min="39" max="39" width="2.6640625" style="97" customWidth="1"/>
    <col min="40" max="40" width="3.6640625" style="97" customWidth="1"/>
    <col min="41" max="41" width="2.6640625" style="97" customWidth="1"/>
    <col min="42" max="48" width="2.6640625" style="97"/>
    <col min="49" max="66" width="2.6640625" style="119"/>
    <col min="67" max="16384" width="2.6640625" style="99"/>
  </cols>
  <sheetData>
    <row r="1" spans="1:56" ht="12" customHeight="1" thickTop="1" x14ac:dyDescent="0.3">
      <c r="A1" s="378"/>
      <c r="B1" s="378"/>
      <c r="C1" s="378"/>
      <c r="D1" s="379" t="str">
        <f>'Page de garde'!D1:AM3</f>
        <v>Appel à projets commun 2019</v>
      </c>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686" t="s">
        <v>252</v>
      </c>
      <c r="AO1" s="687"/>
      <c r="AP1" s="687"/>
      <c r="AQ1" s="687"/>
      <c r="AR1" s="687"/>
      <c r="AS1" s="687"/>
      <c r="AT1" s="687"/>
      <c r="AU1" s="687"/>
      <c r="AV1" s="688"/>
    </row>
    <row r="2" spans="1:56" ht="12" customHeight="1" x14ac:dyDescent="0.3">
      <c r="A2" s="378"/>
      <c r="B2" s="378"/>
      <c r="C2" s="378"/>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689"/>
      <c r="AO2" s="420"/>
      <c r="AP2" s="420"/>
      <c r="AQ2" s="420"/>
      <c r="AR2" s="420"/>
      <c r="AS2" s="420"/>
      <c r="AT2" s="420"/>
      <c r="AU2" s="420"/>
      <c r="AV2" s="690"/>
    </row>
    <row r="3" spans="1:56" ht="12" customHeight="1" thickBot="1" x14ac:dyDescent="0.35">
      <c r="A3" s="378"/>
      <c r="B3" s="378"/>
      <c r="C3" s="378"/>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691"/>
      <c r="AO3" s="692"/>
      <c r="AP3" s="692"/>
      <c r="AQ3" s="692"/>
      <c r="AR3" s="692"/>
      <c r="AS3" s="692"/>
      <c r="AT3" s="692"/>
      <c r="AU3" s="692"/>
      <c r="AV3" s="693"/>
    </row>
    <row r="4" spans="1:56" ht="12" customHeight="1" thickTop="1"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row>
    <row r="5" spans="1:56" ht="12" customHeight="1" x14ac:dyDescent="0.3">
      <c r="A5" s="390" t="s">
        <v>165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row>
    <row r="6" spans="1:56" ht="12" customHeight="1" x14ac:dyDescent="0.3">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row>
    <row r="7" spans="1:56" ht="12" customHeight="1" thickBot="1" x14ac:dyDescent="0.35">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row>
    <row r="8" spans="1:56" ht="12" customHeight="1" x14ac:dyDescent="0.3">
      <c r="A8"/>
      <c r="B8" s="717">
        <f>Identification!B10</f>
        <v>0</v>
      </c>
      <c r="C8" s="718"/>
      <c r="D8" s="718"/>
      <c r="E8" s="718"/>
      <c r="F8" s="718"/>
      <c r="G8" s="718"/>
      <c r="H8" s="718"/>
      <c r="I8" s="718"/>
      <c r="J8" s="718"/>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9"/>
      <c r="AV8"/>
    </row>
    <row r="9" spans="1:56" ht="12" customHeight="1" x14ac:dyDescent="0.3">
      <c r="A9"/>
      <c r="B9" s="720"/>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c r="AT9" s="721"/>
      <c r="AU9" s="722"/>
      <c r="AV9"/>
    </row>
    <row r="10" spans="1:56" ht="12" customHeight="1" x14ac:dyDescent="0.3">
      <c r="A10"/>
      <c r="B10" s="720"/>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2"/>
      <c r="AV10"/>
    </row>
    <row r="11" spans="1:56" ht="12" customHeight="1" x14ac:dyDescent="0.3">
      <c r="A11"/>
      <c r="B11" s="720"/>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2"/>
      <c r="AV11"/>
    </row>
    <row r="12" spans="1:56" ht="12" customHeight="1" thickBot="1" x14ac:dyDescent="0.35">
      <c r="A12"/>
      <c r="B12" s="723"/>
      <c r="C12" s="724"/>
      <c r="D12" s="724"/>
      <c r="E12" s="724"/>
      <c r="F12" s="724"/>
      <c r="G12" s="724"/>
      <c r="H12" s="724"/>
      <c r="I12" s="724"/>
      <c r="J12" s="724"/>
      <c r="K12" s="724"/>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c r="AT12" s="724"/>
      <c r="AU12" s="725"/>
      <c r="AV12"/>
    </row>
    <row r="13" spans="1:56"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row>
    <row r="15" spans="1:56" ht="12" customHeight="1" x14ac:dyDescent="0.3">
      <c r="A15"/>
      <c r="B15"/>
      <c r="C15"/>
      <c r="D15" s="379" t="s">
        <v>239</v>
      </c>
      <c r="E15" s="379"/>
      <c r="F15" s="379"/>
      <c r="G15" s="379"/>
      <c r="H15" s="379"/>
      <c r="I15" s="379"/>
      <c r="J15" s="379"/>
      <c r="K15" s="379"/>
      <c r="L15" s="379"/>
      <c r="M15" s="379"/>
      <c r="N15" s="379"/>
      <c r="O15" s="379"/>
      <c r="P15" s="379"/>
      <c r="Q15" s="379"/>
      <c r="R15" s="379"/>
      <c r="S15"/>
      <c r="T15"/>
      <c r="U15"/>
      <c r="V15"/>
      <c r="W15"/>
      <c r="X15"/>
      <c r="Y15"/>
      <c r="Z15"/>
      <c r="AA15"/>
      <c r="AB15"/>
      <c r="AC15"/>
      <c r="AD15"/>
      <c r="AE15"/>
      <c r="AF15"/>
      <c r="AG15"/>
      <c r="AH15"/>
      <c r="AI15"/>
      <c r="AJ15"/>
      <c r="AK15"/>
      <c r="AL15"/>
      <c r="AM15"/>
      <c r="AN15"/>
      <c r="AO15"/>
      <c r="AP15"/>
      <c r="AQ15"/>
      <c r="AR15"/>
      <c r="AS15"/>
      <c r="AT15"/>
      <c r="AU15"/>
      <c r="AV15"/>
      <c r="AX15" s="476"/>
      <c r="AY15" s="476"/>
      <c r="AZ15" s="476"/>
      <c r="BA15" s="476"/>
      <c r="BB15" s="476"/>
      <c r="BC15" s="476"/>
      <c r="BD15" s="120"/>
    </row>
    <row r="16" spans="1:56" ht="12" customHeight="1" x14ac:dyDescent="0.3">
      <c r="A16"/>
      <c r="B16"/>
      <c r="C16"/>
      <c r="D16" s="379"/>
      <c r="E16" s="379"/>
      <c r="F16" s="379"/>
      <c r="G16" s="379"/>
      <c r="H16" s="379"/>
      <c r="I16" s="379"/>
      <c r="J16" s="379"/>
      <c r="K16" s="379"/>
      <c r="L16" s="379"/>
      <c r="M16" s="379"/>
      <c r="N16" s="379"/>
      <c r="O16" s="379"/>
      <c r="P16" s="379"/>
      <c r="Q16" s="379"/>
      <c r="R16" s="379"/>
      <c r="S16"/>
      <c r="T16"/>
      <c r="U16"/>
      <c r="V16"/>
      <c r="W16"/>
      <c r="X16"/>
      <c r="Y16"/>
      <c r="Z16"/>
      <c r="AA16"/>
      <c r="AB16"/>
      <c r="AC16"/>
      <c r="AD16"/>
      <c r="AE16"/>
      <c r="AF16"/>
      <c r="AG16"/>
      <c r="AH16"/>
      <c r="AI16"/>
      <c r="AJ16"/>
      <c r="AK16"/>
      <c r="AL16"/>
      <c r="AM16"/>
      <c r="AN16"/>
      <c r="AO16"/>
      <c r="AP16"/>
      <c r="AQ16"/>
      <c r="AR16"/>
      <c r="AS16" s="166"/>
      <c r="AT16"/>
      <c r="AU16"/>
      <c r="AV16"/>
      <c r="AX16" s="476"/>
      <c r="AY16" s="476"/>
      <c r="AZ16" s="476"/>
      <c r="BA16" s="476"/>
      <c r="BB16" s="476"/>
      <c r="BC16" s="476"/>
      <c r="BD16" s="120"/>
    </row>
    <row r="17" spans="1:58" ht="12" customHeight="1" thickBot="1" x14ac:dyDescent="0.3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s="166"/>
      <c r="AP17" s="166"/>
      <c r="AQ17" s="166"/>
      <c r="AR17" s="166"/>
      <c r="AS17" s="166"/>
      <c r="AT17"/>
      <c r="AU17" s="89"/>
      <c r="AV17" s="89"/>
    </row>
    <row r="18" spans="1:58" ht="12" customHeight="1" x14ac:dyDescent="0.3">
      <c r="A18"/>
      <c r="B18"/>
      <c r="C18"/>
      <c r="D18"/>
      <c r="E18"/>
      <c r="F18"/>
      <c r="G18"/>
      <c r="H18"/>
      <c r="I18"/>
      <c r="J18"/>
      <c r="K18"/>
      <c r="L18"/>
      <c r="M18"/>
      <c r="N18"/>
      <c r="O18"/>
      <c r="P18"/>
      <c r="Q18"/>
      <c r="R18" s="696" t="str">
        <f>IF(Identification!AQ17=1,CONCATENATE("Prévisionnel de ",YEAR(Identification!R17)),CONCATENATE("Prévisionnel de ",YEAR(Identification!R17)," à ",YEAR(Identification!R17)+Identification!AQ17-1))</f>
        <v>Prévisionnel de 1900</v>
      </c>
      <c r="S18" s="697"/>
      <c r="T18" s="697"/>
      <c r="U18" s="697"/>
      <c r="V18" s="698"/>
      <c r="W18"/>
      <c r="X18" s="705" t="s">
        <v>238</v>
      </c>
      <c r="Y18" s="706"/>
      <c r="Z18" s="706"/>
      <c r="AA18" s="706"/>
      <c r="AB18" s="707"/>
      <c r="AC18"/>
      <c r="AD18" s="89"/>
      <c r="AE18" s="652" t="str">
        <f>IF(Table!G8&lt;2017,"",CONCATENATE("Vos résultats Exercice ",Table!G8))</f>
        <v>Vos résultats Exercice 2019</v>
      </c>
      <c r="AF18" s="653"/>
      <c r="AG18" s="653"/>
      <c r="AH18" s="653"/>
      <c r="AI18" s="654"/>
      <c r="AJ18" s="652" t="str">
        <f>IF(Table!G11&gt;1,CONCATENATE("Vos résultats Exercice ",Table!G8+1),"")</f>
        <v/>
      </c>
      <c r="AK18" s="653"/>
      <c r="AL18" s="653"/>
      <c r="AM18" s="653"/>
      <c r="AN18" s="654"/>
      <c r="AO18" s="652" t="str">
        <f>IF(Table!G11&gt;2,CONCATENATE("Vos résultats Exercice ",Table!G8+2),"")</f>
        <v/>
      </c>
      <c r="AP18" s="653"/>
      <c r="AQ18" s="653"/>
      <c r="AR18" s="653"/>
      <c r="AS18" s="654"/>
      <c r="AT18" s="89"/>
      <c r="AU18" s="89"/>
      <c r="AV18" s="89"/>
    </row>
    <row r="19" spans="1:58" ht="12" customHeight="1" x14ac:dyDescent="0.3">
      <c r="A19"/>
      <c r="B19"/>
      <c r="C19"/>
      <c r="D19"/>
      <c r="E19"/>
      <c r="F19"/>
      <c r="G19"/>
      <c r="H19"/>
      <c r="I19"/>
      <c r="J19"/>
      <c r="K19"/>
      <c r="L19"/>
      <c r="M19"/>
      <c r="N19"/>
      <c r="O19"/>
      <c r="P19"/>
      <c r="Q19"/>
      <c r="R19" s="699"/>
      <c r="S19" s="700"/>
      <c r="T19" s="700"/>
      <c r="U19" s="700"/>
      <c r="V19" s="701"/>
      <c r="W19"/>
      <c r="X19" s="708"/>
      <c r="Y19" s="709"/>
      <c r="Z19" s="709"/>
      <c r="AA19" s="709"/>
      <c r="AB19" s="710"/>
      <c r="AC19"/>
      <c r="AD19" s="89"/>
      <c r="AE19" s="655"/>
      <c r="AF19" s="656"/>
      <c r="AG19" s="656"/>
      <c r="AH19" s="656"/>
      <c r="AI19" s="657"/>
      <c r="AJ19" s="655"/>
      <c r="AK19" s="656"/>
      <c r="AL19" s="656"/>
      <c r="AM19" s="656"/>
      <c r="AN19" s="657"/>
      <c r="AO19" s="655"/>
      <c r="AP19" s="656"/>
      <c r="AQ19" s="656"/>
      <c r="AR19" s="656"/>
      <c r="AS19" s="657"/>
      <c r="AT19" s="89"/>
      <c r="AU19" s="89"/>
      <c r="AV19" s="89"/>
      <c r="AX19" s="476"/>
      <c r="AY19" s="476"/>
      <c r="AZ19" s="476"/>
      <c r="BA19" s="476"/>
      <c r="BB19" s="476"/>
      <c r="BC19" s="476"/>
      <c r="BD19" s="120"/>
    </row>
    <row r="20" spans="1:58" ht="12" customHeight="1" thickBot="1" x14ac:dyDescent="0.35">
      <c r="A20"/>
      <c r="B20"/>
      <c r="C20"/>
      <c r="D20" s="379"/>
      <c r="E20" s="379"/>
      <c r="F20" s="379"/>
      <c r="G20" s="379"/>
      <c r="H20" s="379"/>
      <c r="I20" s="379"/>
      <c r="J20" s="379"/>
      <c r="K20" s="379"/>
      <c r="L20" s="379"/>
      <c r="M20" s="77"/>
      <c r="N20" s="77"/>
      <c r="O20" s="77"/>
      <c r="P20" s="77"/>
      <c r="Q20" s="77"/>
      <c r="R20" s="702"/>
      <c r="S20" s="703"/>
      <c r="T20" s="703"/>
      <c r="U20" s="703"/>
      <c r="V20" s="704"/>
      <c r="W20"/>
      <c r="X20" s="711"/>
      <c r="Y20" s="712"/>
      <c r="Z20" s="712"/>
      <c r="AA20" s="712"/>
      <c r="AB20" s="713"/>
      <c r="AC20"/>
      <c r="AD20" s="89"/>
      <c r="AE20" s="658"/>
      <c r="AF20" s="659"/>
      <c r="AG20" s="659"/>
      <c r="AH20" s="659"/>
      <c r="AI20" s="660"/>
      <c r="AJ20" s="658"/>
      <c r="AK20" s="659"/>
      <c r="AL20" s="659"/>
      <c r="AM20" s="659"/>
      <c r="AN20" s="660"/>
      <c r="AO20" s="658"/>
      <c r="AP20" s="659"/>
      <c r="AQ20" s="659"/>
      <c r="AR20" s="659"/>
      <c r="AS20" s="660"/>
      <c r="AT20" s="89"/>
      <c r="AU20" s="92"/>
      <c r="AV20" s="92"/>
      <c r="AX20" s="476"/>
      <c r="AY20" s="476"/>
      <c r="AZ20" s="476"/>
      <c r="BA20" s="476"/>
      <c r="BB20" s="476"/>
      <c r="BC20" s="476"/>
      <c r="BD20" s="120"/>
    </row>
    <row r="21" spans="1:58" ht="12" customHeight="1" x14ac:dyDescent="0.3">
      <c r="A21"/>
      <c r="B21"/>
      <c r="C21"/>
      <c r="D21" s="379"/>
      <c r="E21" s="379"/>
      <c r="F21" s="379"/>
      <c r="G21" s="379"/>
      <c r="H21" s="379"/>
      <c r="I21" s="379"/>
      <c r="J21" s="379"/>
      <c r="K21" s="379"/>
      <c r="L21" s="379"/>
      <c r="M21" s="77"/>
      <c r="N21" s="77"/>
      <c r="O21" s="77"/>
      <c r="P21" s="77"/>
      <c r="Q21" s="77"/>
      <c r="R21" s="93"/>
      <c r="S21" s="92"/>
      <c r="T21" s="92"/>
      <c r="U21" s="92"/>
      <c r="V21" s="92"/>
      <c r="W21"/>
      <c r="X21" s="93"/>
      <c r="Y21" s="92"/>
      <c r="Z21" s="92"/>
      <c r="AA21" s="92"/>
      <c r="AB21" s="92"/>
      <c r="AC21"/>
      <c r="AD21" s="89"/>
      <c r="AE21" s="166"/>
      <c r="AF21" s="166"/>
      <c r="AG21" s="166"/>
      <c r="AH21" s="166"/>
      <c r="AI21" s="166"/>
      <c r="AJ21" s="166"/>
      <c r="AK21" s="166"/>
      <c r="AL21" s="166"/>
      <c r="AM21" s="166"/>
      <c r="AN21" s="166"/>
      <c r="AO21" s="166"/>
      <c r="AP21" s="166"/>
      <c r="AQ21" s="166"/>
      <c r="AR21" s="166"/>
      <c r="AS21" s="166"/>
      <c r="AT21" s="92"/>
      <c r="AU21" s="92"/>
      <c r="AV21" s="92"/>
    </row>
    <row r="22" spans="1:58" ht="12" customHeight="1" thickBot="1" x14ac:dyDescent="0.35">
      <c r="A22"/>
      <c r="B22"/>
      <c r="C22"/>
      <c r="D22"/>
      <c r="E22"/>
      <c r="F22"/>
      <c r="G22"/>
      <c r="H22"/>
      <c r="I22"/>
      <c r="J22"/>
      <c r="K22"/>
      <c r="L22"/>
      <c r="M22"/>
      <c r="N22"/>
      <c r="O22"/>
      <c r="P22"/>
      <c r="Q22"/>
      <c r="R22" s="92"/>
      <c r="S22" s="92"/>
      <c r="T22" s="92"/>
      <c r="U22" s="92"/>
      <c r="V22" s="92"/>
      <c r="W22"/>
      <c r="X22" s="92"/>
      <c r="Y22" s="92"/>
      <c r="Z22" s="92"/>
      <c r="AA22" s="92"/>
      <c r="AB22" s="92"/>
      <c r="AC22"/>
      <c r="AD22" s="89"/>
      <c r="AE22" s="166"/>
      <c r="AF22" s="166"/>
      <c r="AG22" s="166"/>
      <c r="AH22" s="166"/>
      <c r="AI22" s="166"/>
      <c r="AJ22" s="166"/>
      <c r="AK22" s="166"/>
      <c r="AL22" s="166"/>
      <c r="AM22" s="166"/>
      <c r="AN22" s="166"/>
      <c r="AO22" s="166"/>
      <c r="AP22" s="166"/>
      <c r="AQ22" s="166"/>
      <c r="AR22" s="166"/>
      <c r="AS22" s="166"/>
      <c r="AT22" s="92"/>
      <c r="AU22"/>
      <c r="AV22"/>
      <c r="AZ22" s="476"/>
      <c r="BA22" s="476"/>
    </row>
    <row r="23" spans="1:58" ht="12" customHeight="1" thickTop="1" x14ac:dyDescent="0.3">
      <c r="A23"/>
      <c r="B23"/>
      <c r="C23"/>
      <c r="D23" s="646" t="str">
        <f>Thématiques!E50</f>
        <v>Ateliers (comportant 1 ou plusieurs séances)</v>
      </c>
      <c r="E23" s="647"/>
      <c r="F23" s="647"/>
      <c r="G23" s="647"/>
      <c r="H23" s="647"/>
      <c r="I23" s="647"/>
      <c r="J23" s="647"/>
      <c r="K23" s="647"/>
      <c r="L23" s="647"/>
      <c r="M23" s="647"/>
      <c r="N23" s="647"/>
      <c r="O23" s="647"/>
      <c r="P23" s="648"/>
      <c r="Q23"/>
      <c r="R23" s="716">
        <f>Thématiques!T50</f>
        <v>0</v>
      </c>
      <c r="S23" s="667"/>
      <c r="T23" s="667"/>
      <c r="U23" s="667"/>
      <c r="V23" s="668"/>
      <c r="W23"/>
      <c r="X23" s="634">
        <f>SUM(AE23:AS24)</f>
        <v>9</v>
      </c>
      <c r="Y23" s="635"/>
      <c r="Z23" s="635"/>
      <c r="AA23" s="635"/>
      <c r="AB23" s="636"/>
      <c r="AC23" s="694" t="str">
        <f>IF(R23=0,"",X23/R23)</f>
        <v/>
      </c>
      <c r="AD23" s="695"/>
      <c r="AE23" s="674">
        <v>9</v>
      </c>
      <c r="AF23" s="674"/>
      <c r="AG23" s="674"/>
      <c r="AH23" s="674"/>
      <c r="AI23" s="674"/>
      <c r="AJ23" s="673"/>
      <c r="AK23" s="674"/>
      <c r="AL23" s="674"/>
      <c r="AM23" s="674"/>
      <c r="AN23" s="714"/>
      <c r="AO23" s="673"/>
      <c r="AP23" s="674"/>
      <c r="AQ23" s="674"/>
      <c r="AR23" s="674"/>
      <c r="AS23" s="714"/>
      <c r="AT23"/>
      <c r="AU23"/>
      <c r="AV23"/>
      <c r="AZ23" s="476"/>
      <c r="BA23" s="476"/>
    </row>
    <row r="24" spans="1:58" ht="12" customHeight="1" thickBot="1" x14ac:dyDescent="0.35">
      <c r="A24"/>
      <c r="B24"/>
      <c r="C24"/>
      <c r="D24" s="649"/>
      <c r="E24" s="650"/>
      <c r="F24" s="650"/>
      <c r="G24" s="650"/>
      <c r="H24" s="650"/>
      <c r="I24" s="650"/>
      <c r="J24" s="650"/>
      <c r="K24" s="650"/>
      <c r="L24" s="650"/>
      <c r="M24" s="650"/>
      <c r="N24" s="650"/>
      <c r="O24" s="650"/>
      <c r="P24" s="651"/>
      <c r="Q24"/>
      <c r="R24" s="669"/>
      <c r="S24" s="670"/>
      <c r="T24" s="670"/>
      <c r="U24" s="670"/>
      <c r="V24" s="671"/>
      <c r="W24"/>
      <c r="X24" s="637"/>
      <c r="Y24" s="638"/>
      <c r="Z24" s="638"/>
      <c r="AA24" s="638"/>
      <c r="AB24" s="639"/>
      <c r="AC24" s="694"/>
      <c r="AD24" s="695"/>
      <c r="AE24" s="629"/>
      <c r="AF24" s="629"/>
      <c r="AG24" s="629"/>
      <c r="AH24" s="629"/>
      <c r="AI24" s="629"/>
      <c r="AJ24" s="628"/>
      <c r="AK24" s="629"/>
      <c r="AL24" s="629"/>
      <c r="AM24" s="629"/>
      <c r="AN24" s="631"/>
      <c r="AO24" s="628"/>
      <c r="AP24" s="629"/>
      <c r="AQ24" s="629"/>
      <c r="AR24" s="629"/>
      <c r="AS24" s="631"/>
      <c r="AT24"/>
      <c r="AU24"/>
      <c r="AV24"/>
      <c r="AW24" s="122"/>
      <c r="AX24" s="122"/>
    </row>
    <row r="25" spans="1:58" ht="12" customHeight="1" thickBot="1" x14ac:dyDescent="0.35">
      <c r="A25"/>
      <c r="B25"/>
      <c r="C25"/>
      <c r="D25"/>
      <c r="E25"/>
      <c r="F25"/>
      <c r="G25"/>
      <c r="H25"/>
      <c r="I25"/>
      <c r="J25"/>
      <c r="K25"/>
      <c r="L25"/>
      <c r="M25"/>
      <c r="N25"/>
      <c r="O25"/>
      <c r="P25"/>
      <c r="Q25"/>
      <c r="R25" s="92"/>
      <c r="S25" s="92"/>
      <c r="T25" s="92"/>
      <c r="U25" s="92"/>
      <c r="V25" s="92"/>
      <c r="W25"/>
      <c r="X25" s="92"/>
      <c r="Y25" s="92"/>
      <c r="Z25" s="92"/>
      <c r="AA25" s="92"/>
      <c r="AB25" s="92"/>
      <c r="AC25"/>
      <c r="AD25" s="89"/>
      <c r="AE25" s="94"/>
      <c r="AF25" s="94"/>
      <c r="AG25" s="94"/>
      <c r="AH25" s="94"/>
      <c r="AI25" s="94"/>
      <c r="AJ25" s="89"/>
      <c r="AK25" s="89"/>
      <c r="AL25" s="89"/>
      <c r="AM25" s="89"/>
      <c r="AN25" s="89"/>
      <c r="AO25" s="89"/>
      <c r="AP25" s="89"/>
      <c r="AQ25" s="89"/>
      <c r="AR25" s="89"/>
      <c r="AS25" s="89"/>
      <c r="AT25"/>
      <c r="AU25"/>
      <c r="AV25"/>
    </row>
    <row r="26" spans="1:58" ht="12" customHeight="1" thickTop="1" x14ac:dyDescent="0.3">
      <c r="A26"/>
      <c r="B26"/>
      <c r="C26"/>
      <c r="D26" s="646" t="str">
        <f>Thématiques!E53</f>
        <v>Théâtre/ciné débat</v>
      </c>
      <c r="E26" s="647"/>
      <c r="F26" s="647"/>
      <c r="G26" s="647"/>
      <c r="H26" s="647"/>
      <c r="I26" s="647"/>
      <c r="J26" s="647"/>
      <c r="K26" s="647"/>
      <c r="L26" s="647"/>
      <c r="M26" s="647"/>
      <c r="N26" s="647"/>
      <c r="O26" s="647"/>
      <c r="P26" s="648"/>
      <c r="Q26"/>
      <c r="R26" s="716">
        <f>Thématiques!T53</f>
        <v>0</v>
      </c>
      <c r="S26" s="667"/>
      <c r="T26" s="667"/>
      <c r="U26" s="667"/>
      <c r="V26" s="668"/>
      <c r="W26"/>
      <c r="X26" s="634">
        <f>SUM(AE26:AS27)</f>
        <v>10</v>
      </c>
      <c r="Y26" s="635"/>
      <c r="Z26" s="635"/>
      <c r="AA26" s="635"/>
      <c r="AB26" s="636"/>
      <c r="AC26" s="694" t="str">
        <f>IF(R26=0,"",X26/R26)</f>
        <v/>
      </c>
      <c r="AD26" s="695"/>
      <c r="AE26" s="627">
        <v>10</v>
      </c>
      <c r="AF26" s="627"/>
      <c r="AG26" s="627"/>
      <c r="AH26" s="627"/>
      <c r="AI26" s="627"/>
      <c r="AJ26" s="626"/>
      <c r="AK26" s="627"/>
      <c r="AL26" s="627"/>
      <c r="AM26" s="627"/>
      <c r="AN26" s="630"/>
      <c r="AO26" s="626"/>
      <c r="AP26" s="627"/>
      <c r="AQ26" s="627"/>
      <c r="AR26" s="627"/>
      <c r="AS26" s="630"/>
      <c r="AT26"/>
      <c r="AU26"/>
      <c r="AV26"/>
    </row>
    <row r="27" spans="1:58" ht="12" customHeight="1" thickBot="1" x14ac:dyDescent="0.35">
      <c r="A27"/>
      <c r="B27"/>
      <c r="C27"/>
      <c r="D27" s="649"/>
      <c r="E27" s="650"/>
      <c r="F27" s="650"/>
      <c r="G27" s="650"/>
      <c r="H27" s="650"/>
      <c r="I27" s="650"/>
      <c r="J27" s="650"/>
      <c r="K27" s="650"/>
      <c r="L27" s="650"/>
      <c r="M27" s="650"/>
      <c r="N27" s="650"/>
      <c r="O27" s="650"/>
      <c r="P27" s="651"/>
      <c r="Q27"/>
      <c r="R27" s="669"/>
      <c r="S27" s="670"/>
      <c r="T27" s="670"/>
      <c r="U27" s="670"/>
      <c r="V27" s="671"/>
      <c r="W27"/>
      <c r="X27" s="637"/>
      <c r="Y27" s="638"/>
      <c r="Z27" s="638"/>
      <c r="AA27" s="638"/>
      <c r="AB27" s="639"/>
      <c r="AC27" s="694"/>
      <c r="AD27" s="695"/>
      <c r="AE27" s="629"/>
      <c r="AF27" s="629"/>
      <c r="AG27" s="629"/>
      <c r="AH27" s="629"/>
      <c r="AI27" s="629"/>
      <c r="AJ27" s="628"/>
      <c r="AK27" s="629"/>
      <c r="AL27" s="629"/>
      <c r="AM27" s="629"/>
      <c r="AN27" s="631"/>
      <c r="AO27" s="628"/>
      <c r="AP27" s="629"/>
      <c r="AQ27" s="629"/>
      <c r="AR27" s="629"/>
      <c r="AS27" s="631"/>
      <c r="AT27"/>
      <c r="AU27"/>
      <c r="AV27"/>
      <c r="AW27" s="122"/>
      <c r="AX27" s="122"/>
      <c r="AY27" s="122"/>
      <c r="AZ27" s="122"/>
      <c r="BA27" s="122"/>
      <c r="BB27" s="122"/>
      <c r="BC27" s="122"/>
      <c r="BD27" s="122"/>
      <c r="BE27" s="122"/>
    </row>
    <row r="28" spans="1:58" ht="12" customHeight="1" thickBot="1" x14ac:dyDescent="0.35">
      <c r="A28"/>
      <c r="B28"/>
      <c r="C28"/>
      <c r="D28"/>
      <c r="E28"/>
      <c r="F28"/>
      <c r="G28"/>
      <c r="H28"/>
      <c r="I28"/>
      <c r="J28"/>
      <c r="K28"/>
      <c r="L28"/>
      <c r="M28"/>
      <c r="N28"/>
      <c r="O28"/>
      <c r="P28"/>
      <c r="Q28"/>
      <c r="R28" s="92"/>
      <c r="S28" s="92"/>
      <c r="T28" s="92"/>
      <c r="U28" s="92"/>
      <c r="V28" s="92"/>
      <c r="W28"/>
      <c r="X28" s="92"/>
      <c r="Y28" s="92"/>
      <c r="Z28" s="92"/>
      <c r="AA28" s="92"/>
      <c r="AB28" s="92"/>
      <c r="AC28"/>
      <c r="AD28" s="89"/>
      <c r="AE28" s="94"/>
      <c r="AF28" s="94"/>
      <c r="AG28" s="94"/>
      <c r="AH28" s="94"/>
      <c r="AI28" s="94"/>
      <c r="AJ28" s="89"/>
      <c r="AK28" s="89"/>
      <c r="AL28" s="89"/>
      <c r="AM28" s="89"/>
      <c r="AN28" s="89"/>
      <c r="AO28" s="89"/>
      <c r="AP28" s="89"/>
      <c r="AQ28" s="89"/>
      <c r="AR28" s="89"/>
      <c r="AS28" s="89"/>
      <c r="AT28"/>
      <c r="AU28"/>
      <c r="AV28"/>
    </row>
    <row r="29" spans="1:58" ht="12" customHeight="1" thickTop="1" x14ac:dyDescent="0.3">
      <c r="A29"/>
      <c r="B29"/>
      <c r="C29"/>
      <c r="D29" s="646" t="str">
        <f>Thématiques!E56</f>
        <v>Forum</v>
      </c>
      <c r="E29" s="647"/>
      <c r="F29" s="647"/>
      <c r="G29" s="647"/>
      <c r="H29" s="647"/>
      <c r="I29" s="647"/>
      <c r="J29" s="647"/>
      <c r="K29" s="647"/>
      <c r="L29" s="647"/>
      <c r="M29" s="647"/>
      <c r="N29" s="647"/>
      <c r="O29" s="647"/>
      <c r="P29" s="648"/>
      <c r="Q29"/>
      <c r="R29" s="716">
        <f>Thématiques!T56</f>
        <v>0</v>
      </c>
      <c r="S29" s="667"/>
      <c r="T29" s="667"/>
      <c r="U29" s="667"/>
      <c r="V29" s="668"/>
      <c r="W29"/>
      <c r="X29" s="634">
        <f>SUM(AE29:AS30)</f>
        <v>11</v>
      </c>
      <c r="Y29" s="635"/>
      <c r="Z29" s="635"/>
      <c r="AA29" s="635"/>
      <c r="AB29" s="636"/>
      <c r="AC29" s="694" t="str">
        <f>IF(R29=0,"",X29/R29)</f>
        <v/>
      </c>
      <c r="AD29" s="695"/>
      <c r="AE29" s="627">
        <v>11</v>
      </c>
      <c r="AF29" s="627"/>
      <c r="AG29" s="627"/>
      <c r="AH29" s="627"/>
      <c r="AI29" s="627"/>
      <c r="AJ29" s="626"/>
      <c r="AK29" s="627"/>
      <c r="AL29" s="627"/>
      <c r="AM29" s="627"/>
      <c r="AN29" s="630"/>
      <c r="AO29" s="626"/>
      <c r="AP29" s="627"/>
      <c r="AQ29" s="627"/>
      <c r="AR29" s="627"/>
      <c r="AS29" s="630"/>
      <c r="AT29"/>
      <c r="AU29"/>
      <c r="AV29"/>
    </row>
    <row r="30" spans="1:58" ht="12" customHeight="1" thickBot="1" x14ac:dyDescent="0.35">
      <c r="A30"/>
      <c r="B30"/>
      <c r="C30"/>
      <c r="D30" s="649"/>
      <c r="E30" s="650"/>
      <c r="F30" s="650"/>
      <c r="G30" s="650"/>
      <c r="H30" s="650"/>
      <c r="I30" s="650"/>
      <c r="J30" s="650"/>
      <c r="K30" s="650"/>
      <c r="L30" s="650"/>
      <c r="M30" s="650"/>
      <c r="N30" s="650"/>
      <c r="O30" s="650"/>
      <c r="P30" s="651"/>
      <c r="Q30"/>
      <c r="R30" s="669"/>
      <c r="S30" s="670"/>
      <c r="T30" s="670"/>
      <c r="U30" s="670"/>
      <c r="V30" s="671"/>
      <c r="W30"/>
      <c r="X30" s="637"/>
      <c r="Y30" s="638"/>
      <c r="Z30" s="638"/>
      <c r="AA30" s="638"/>
      <c r="AB30" s="639"/>
      <c r="AC30" s="694"/>
      <c r="AD30" s="695"/>
      <c r="AE30" s="629"/>
      <c r="AF30" s="629"/>
      <c r="AG30" s="629"/>
      <c r="AH30" s="629"/>
      <c r="AI30" s="629"/>
      <c r="AJ30" s="628"/>
      <c r="AK30" s="629"/>
      <c r="AL30" s="629"/>
      <c r="AM30" s="629"/>
      <c r="AN30" s="631"/>
      <c r="AO30" s="628"/>
      <c r="AP30" s="629"/>
      <c r="AQ30" s="629"/>
      <c r="AR30" s="629"/>
      <c r="AS30" s="631"/>
      <c r="AT30"/>
      <c r="AU30"/>
      <c r="AV30"/>
      <c r="AW30" s="122"/>
      <c r="AX30" s="122"/>
      <c r="AY30" s="122"/>
      <c r="AZ30" s="122"/>
      <c r="BF30" s="123"/>
    </row>
    <row r="31" spans="1:58" ht="12" customHeight="1" thickBot="1" x14ac:dyDescent="0.35">
      <c r="A31"/>
      <c r="B31"/>
      <c r="C31"/>
      <c r="D31"/>
      <c r="E31"/>
      <c r="F31"/>
      <c r="G31"/>
      <c r="H31"/>
      <c r="I31"/>
      <c r="J31"/>
      <c r="K31"/>
      <c r="L31"/>
      <c r="M31"/>
      <c r="N31"/>
      <c r="O31"/>
      <c r="P31"/>
      <c r="Q31"/>
      <c r="R31" s="92"/>
      <c r="S31" s="92"/>
      <c r="T31" s="92"/>
      <c r="U31" s="92"/>
      <c r="V31" s="92"/>
      <c r="W31"/>
      <c r="X31" s="92"/>
      <c r="Y31" s="92"/>
      <c r="Z31" s="92"/>
      <c r="AA31" s="92"/>
      <c r="AB31" s="92"/>
      <c r="AC31"/>
      <c r="AD31" s="89"/>
      <c r="AE31" s="94"/>
      <c r="AF31" s="94"/>
      <c r="AG31" s="94"/>
      <c r="AH31" s="94"/>
      <c r="AI31" s="94"/>
      <c r="AJ31" s="89"/>
      <c r="AK31" s="89"/>
      <c r="AL31" s="89"/>
      <c r="AM31" s="89"/>
      <c r="AN31" s="89"/>
      <c r="AO31" s="89"/>
      <c r="AP31" s="89"/>
      <c r="AQ31" s="89"/>
      <c r="AR31" s="89"/>
      <c r="AS31" s="89"/>
      <c r="AT31"/>
      <c r="AU31"/>
      <c r="AV31"/>
    </row>
    <row r="32" spans="1:58" ht="12" customHeight="1" thickTop="1" x14ac:dyDescent="0.3">
      <c r="A32"/>
      <c r="B32"/>
      <c r="C32"/>
      <c r="D32" s="646" t="str">
        <f>Thématiques!E59</f>
        <v>Réunion d’information</v>
      </c>
      <c r="E32" s="647"/>
      <c r="F32" s="647"/>
      <c r="G32" s="647"/>
      <c r="H32" s="647"/>
      <c r="I32" s="647"/>
      <c r="J32" s="647"/>
      <c r="K32" s="647"/>
      <c r="L32" s="647"/>
      <c r="M32" s="647"/>
      <c r="N32" s="647"/>
      <c r="O32" s="647"/>
      <c r="P32" s="648"/>
      <c r="Q32"/>
      <c r="R32" s="716">
        <f>Thématiques!T59</f>
        <v>0</v>
      </c>
      <c r="S32" s="667"/>
      <c r="T32" s="667"/>
      <c r="U32" s="667"/>
      <c r="V32" s="668"/>
      <c r="W32"/>
      <c r="X32" s="634">
        <f>SUM(AE32:AS33)</f>
        <v>12</v>
      </c>
      <c r="Y32" s="635"/>
      <c r="Z32" s="635"/>
      <c r="AA32" s="635"/>
      <c r="AB32" s="636"/>
      <c r="AC32" s="694" t="str">
        <f>IF(R32=0,"",X32/R32)</f>
        <v/>
      </c>
      <c r="AD32" s="695"/>
      <c r="AE32" s="627">
        <v>12</v>
      </c>
      <c r="AF32" s="627"/>
      <c r="AG32" s="627"/>
      <c r="AH32" s="627"/>
      <c r="AI32" s="627"/>
      <c r="AJ32" s="626"/>
      <c r="AK32" s="627"/>
      <c r="AL32" s="627"/>
      <c r="AM32" s="627"/>
      <c r="AN32" s="630"/>
      <c r="AO32" s="626"/>
      <c r="AP32" s="627"/>
      <c r="AQ32" s="627"/>
      <c r="AR32" s="627"/>
      <c r="AS32" s="630"/>
      <c r="AT32"/>
      <c r="AU32"/>
      <c r="AV32"/>
    </row>
    <row r="33" spans="1:52" ht="12" customHeight="1" thickBot="1" x14ac:dyDescent="0.35">
      <c r="A33"/>
      <c r="B33"/>
      <c r="C33"/>
      <c r="D33" s="649"/>
      <c r="E33" s="650"/>
      <c r="F33" s="650"/>
      <c r="G33" s="650"/>
      <c r="H33" s="650"/>
      <c r="I33" s="650"/>
      <c r="J33" s="650"/>
      <c r="K33" s="650"/>
      <c r="L33" s="650"/>
      <c r="M33" s="650"/>
      <c r="N33" s="650"/>
      <c r="O33" s="650"/>
      <c r="P33" s="651"/>
      <c r="Q33"/>
      <c r="R33" s="669"/>
      <c r="S33" s="670"/>
      <c r="T33" s="670"/>
      <c r="U33" s="670"/>
      <c r="V33" s="671"/>
      <c r="W33"/>
      <c r="X33" s="637"/>
      <c r="Y33" s="638"/>
      <c r="Z33" s="638"/>
      <c r="AA33" s="638"/>
      <c r="AB33" s="639"/>
      <c r="AC33" s="694"/>
      <c r="AD33" s="695"/>
      <c r="AE33" s="629"/>
      <c r="AF33" s="629"/>
      <c r="AG33" s="629"/>
      <c r="AH33" s="629"/>
      <c r="AI33" s="629"/>
      <c r="AJ33" s="628"/>
      <c r="AK33" s="629"/>
      <c r="AL33" s="629"/>
      <c r="AM33" s="629"/>
      <c r="AN33" s="631"/>
      <c r="AO33" s="628"/>
      <c r="AP33" s="629"/>
      <c r="AQ33" s="629"/>
      <c r="AR33" s="629"/>
      <c r="AS33" s="631"/>
      <c r="AT33"/>
      <c r="AU33"/>
      <c r="AV33"/>
      <c r="AX33" s="122"/>
      <c r="AY33" s="122"/>
      <c r="AZ33" s="122"/>
    </row>
    <row r="34" spans="1:52" ht="12" customHeight="1" thickBot="1" x14ac:dyDescent="0.35">
      <c r="A34"/>
      <c r="B34"/>
      <c r="C34"/>
      <c r="D34"/>
      <c r="E34"/>
      <c r="F34"/>
      <c r="G34"/>
      <c r="H34"/>
      <c r="I34"/>
      <c r="J34"/>
      <c r="K34"/>
      <c r="L34"/>
      <c r="M34"/>
      <c r="N34"/>
      <c r="O34"/>
      <c r="P34"/>
      <c r="Q34"/>
      <c r="R34" s="92"/>
      <c r="S34" s="92"/>
      <c r="T34" s="92"/>
      <c r="U34" s="92"/>
      <c r="V34" s="92"/>
      <c r="W34"/>
      <c r="X34" s="92"/>
      <c r="Y34" s="92"/>
      <c r="Z34" s="92"/>
      <c r="AA34" s="92"/>
      <c r="AB34" s="92"/>
      <c r="AC34"/>
      <c r="AD34" s="89"/>
      <c r="AE34" s="94"/>
      <c r="AF34" s="94"/>
      <c r="AG34" s="94"/>
      <c r="AH34" s="94"/>
      <c r="AI34" s="94"/>
      <c r="AJ34" s="89"/>
      <c r="AK34" s="89"/>
      <c r="AL34" s="89"/>
      <c r="AM34" s="89"/>
      <c r="AN34" s="89"/>
      <c r="AO34" s="89"/>
      <c r="AP34" s="89"/>
      <c r="AQ34" s="89"/>
      <c r="AR34" s="89"/>
      <c r="AS34" s="89"/>
      <c r="AT34"/>
      <c r="AU34"/>
      <c r="AV34"/>
    </row>
    <row r="35" spans="1:52" ht="12" customHeight="1" thickTop="1" x14ac:dyDescent="0.3">
      <c r="A35"/>
      <c r="B35"/>
      <c r="C35"/>
      <c r="D35" s="646" t="str">
        <f>Thématiques!E62</f>
        <v>Conférence</v>
      </c>
      <c r="E35" s="647"/>
      <c r="F35" s="647"/>
      <c r="G35" s="647"/>
      <c r="H35" s="647"/>
      <c r="I35" s="647"/>
      <c r="J35" s="647"/>
      <c r="K35" s="647"/>
      <c r="L35" s="647"/>
      <c r="M35" s="647"/>
      <c r="N35" s="647"/>
      <c r="O35" s="647"/>
      <c r="P35" s="648"/>
      <c r="Q35"/>
      <c r="R35" s="716">
        <f>Thématiques!T62</f>
        <v>0</v>
      </c>
      <c r="S35" s="667"/>
      <c r="T35" s="667"/>
      <c r="U35" s="667"/>
      <c r="V35" s="668"/>
      <c r="W35"/>
      <c r="X35" s="634">
        <f>SUM(AE35:AS36)</f>
        <v>13</v>
      </c>
      <c r="Y35" s="635"/>
      <c r="Z35" s="635"/>
      <c r="AA35" s="635"/>
      <c r="AB35" s="636"/>
      <c r="AC35" s="694" t="str">
        <f>IF(R35=0,"",X35/R35)</f>
        <v/>
      </c>
      <c r="AD35" s="695"/>
      <c r="AE35" s="627">
        <v>13</v>
      </c>
      <c r="AF35" s="627"/>
      <c r="AG35" s="627"/>
      <c r="AH35" s="627"/>
      <c r="AI35" s="627"/>
      <c r="AJ35" s="626"/>
      <c r="AK35" s="627"/>
      <c r="AL35" s="627"/>
      <c r="AM35" s="627"/>
      <c r="AN35" s="630"/>
      <c r="AO35" s="626"/>
      <c r="AP35" s="627"/>
      <c r="AQ35" s="627"/>
      <c r="AR35" s="627"/>
      <c r="AS35" s="630"/>
      <c r="AT35"/>
      <c r="AU35"/>
      <c r="AV35"/>
    </row>
    <row r="36" spans="1:52" ht="12" customHeight="1" thickBot="1" x14ac:dyDescent="0.35">
      <c r="A36"/>
      <c r="B36"/>
      <c r="C36"/>
      <c r="D36" s="649"/>
      <c r="E36" s="650"/>
      <c r="F36" s="650"/>
      <c r="G36" s="650"/>
      <c r="H36" s="650"/>
      <c r="I36" s="650"/>
      <c r="J36" s="650"/>
      <c r="K36" s="650"/>
      <c r="L36" s="650"/>
      <c r="M36" s="650"/>
      <c r="N36" s="650"/>
      <c r="O36" s="650"/>
      <c r="P36" s="651"/>
      <c r="Q36"/>
      <c r="R36" s="669"/>
      <c r="S36" s="670"/>
      <c r="T36" s="670"/>
      <c r="U36" s="670"/>
      <c r="V36" s="671"/>
      <c r="W36"/>
      <c r="X36" s="637"/>
      <c r="Y36" s="638"/>
      <c r="Z36" s="638"/>
      <c r="AA36" s="638"/>
      <c r="AB36" s="639"/>
      <c r="AC36" s="694"/>
      <c r="AD36" s="695"/>
      <c r="AE36" s="629"/>
      <c r="AF36" s="629"/>
      <c r="AG36" s="629"/>
      <c r="AH36" s="629"/>
      <c r="AI36" s="629"/>
      <c r="AJ36" s="628"/>
      <c r="AK36" s="629"/>
      <c r="AL36" s="629"/>
      <c r="AM36" s="629"/>
      <c r="AN36" s="631"/>
      <c r="AO36" s="628"/>
      <c r="AP36" s="629"/>
      <c r="AQ36" s="629"/>
      <c r="AR36" s="629"/>
      <c r="AS36" s="631"/>
      <c r="AT36"/>
      <c r="AU36"/>
      <c r="AV36"/>
      <c r="AW36" s="122"/>
      <c r="AX36" s="122"/>
    </row>
    <row r="37" spans="1:52" ht="12" customHeight="1" thickBot="1" x14ac:dyDescent="0.35">
      <c r="A37"/>
      <c r="B37"/>
      <c r="C37"/>
      <c r="D37"/>
      <c r="E37"/>
      <c r="F37"/>
      <c r="G37"/>
      <c r="H37"/>
      <c r="I37"/>
      <c r="J37"/>
      <c r="K37"/>
      <c r="L37"/>
      <c r="M37"/>
      <c r="N37"/>
      <c r="O37"/>
      <c r="P37"/>
      <c r="Q37"/>
      <c r="R37" s="92"/>
      <c r="S37" s="92"/>
      <c r="T37" s="92"/>
      <c r="U37" s="92"/>
      <c r="V37" s="92"/>
      <c r="W37"/>
      <c r="X37" s="92"/>
      <c r="Y37" s="92"/>
      <c r="Z37" s="92"/>
      <c r="AA37" s="92"/>
      <c r="AB37" s="92"/>
      <c r="AC37"/>
      <c r="AD37" s="89"/>
      <c r="AE37" s="94"/>
      <c r="AF37" s="94"/>
      <c r="AG37" s="94"/>
      <c r="AH37" s="94"/>
      <c r="AI37" s="94"/>
      <c r="AJ37" s="89"/>
      <c r="AK37" s="89"/>
      <c r="AL37" s="89"/>
      <c r="AM37" s="89"/>
      <c r="AN37" s="89"/>
      <c r="AO37" s="89"/>
      <c r="AP37" s="89"/>
      <c r="AQ37" s="89"/>
      <c r="AR37" s="89"/>
      <c r="AS37" s="89"/>
      <c r="AT37"/>
      <c r="AU37"/>
      <c r="AV37"/>
    </row>
    <row r="38" spans="1:52" ht="12" customHeight="1" thickTop="1" x14ac:dyDescent="0.3">
      <c r="A38"/>
      <c r="B38"/>
      <c r="C38"/>
      <c r="D38" s="646" t="str">
        <f>Thématiques!E65</f>
        <v>Formation</v>
      </c>
      <c r="E38" s="647"/>
      <c r="F38" s="647"/>
      <c r="G38" s="647"/>
      <c r="H38" s="647"/>
      <c r="I38" s="647"/>
      <c r="J38" s="647"/>
      <c r="K38" s="647"/>
      <c r="L38" s="647"/>
      <c r="M38" s="647"/>
      <c r="N38" s="647"/>
      <c r="O38" s="647"/>
      <c r="P38" s="648"/>
      <c r="Q38"/>
      <c r="R38" s="716">
        <f>Thématiques!T65</f>
        <v>0</v>
      </c>
      <c r="S38" s="667"/>
      <c r="T38" s="667"/>
      <c r="U38" s="667"/>
      <c r="V38" s="668"/>
      <c r="W38"/>
      <c r="X38" s="634">
        <f>SUM(AE38:AS39)</f>
        <v>14</v>
      </c>
      <c r="Y38" s="635"/>
      <c r="Z38" s="635"/>
      <c r="AA38" s="635"/>
      <c r="AB38" s="636"/>
      <c r="AC38" s="694" t="str">
        <f>IF(R38=0,"",X38/R38)</f>
        <v/>
      </c>
      <c r="AD38" s="695"/>
      <c r="AE38" s="627">
        <v>14</v>
      </c>
      <c r="AF38" s="627"/>
      <c r="AG38" s="627"/>
      <c r="AH38" s="627"/>
      <c r="AI38" s="627"/>
      <c r="AJ38" s="626"/>
      <c r="AK38" s="627"/>
      <c r="AL38" s="627"/>
      <c r="AM38" s="627"/>
      <c r="AN38" s="630"/>
      <c r="AO38" s="626"/>
      <c r="AP38" s="627"/>
      <c r="AQ38" s="627"/>
      <c r="AR38" s="627"/>
      <c r="AS38" s="630"/>
      <c r="AT38"/>
      <c r="AU38"/>
      <c r="AV38"/>
    </row>
    <row r="39" spans="1:52" ht="12" customHeight="1" thickBot="1" x14ac:dyDescent="0.35">
      <c r="A39"/>
      <c r="B39"/>
      <c r="C39"/>
      <c r="D39" s="649"/>
      <c r="E39" s="650"/>
      <c r="F39" s="650"/>
      <c r="G39" s="650"/>
      <c r="H39" s="650"/>
      <c r="I39" s="650"/>
      <c r="J39" s="650"/>
      <c r="K39" s="650"/>
      <c r="L39" s="650"/>
      <c r="M39" s="650"/>
      <c r="N39" s="650"/>
      <c r="O39" s="650"/>
      <c r="P39" s="651"/>
      <c r="Q39"/>
      <c r="R39" s="669"/>
      <c r="S39" s="670"/>
      <c r="T39" s="670"/>
      <c r="U39" s="670"/>
      <c r="V39" s="671"/>
      <c r="W39"/>
      <c r="X39" s="637"/>
      <c r="Y39" s="638"/>
      <c r="Z39" s="638"/>
      <c r="AA39" s="638"/>
      <c r="AB39" s="639"/>
      <c r="AC39" s="694"/>
      <c r="AD39" s="695"/>
      <c r="AE39" s="629"/>
      <c r="AF39" s="629"/>
      <c r="AG39" s="629"/>
      <c r="AH39" s="629"/>
      <c r="AI39" s="629"/>
      <c r="AJ39" s="628"/>
      <c r="AK39" s="629"/>
      <c r="AL39" s="629"/>
      <c r="AM39" s="629"/>
      <c r="AN39" s="631"/>
      <c r="AO39" s="628"/>
      <c r="AP39" s="629"/>
      <c r="AQ39" s="629"/>
      <c r="AR39" s="629"/>
      <c r="AS39" s="631"/>
      <c r="AT39"/>
      <c r="AU39"/>
      <c r="AV39"/>
    </row>
    <row r="40" spans="1:52" ht="12" customHeight="1" thickBot="1" x14ac:dyDescent="0.35">
      <c r="A40"/>
      <c r="B40"/>
      <c r="C40"/>
      <c r="D40"/>
      <c r="E40"/>
      <c r="F40"/>
      <c r="G40"/>
      <c r="H40"/>
      <c r="I40"/>
      <c r="J40"/>
      <c r="K40"/>
      <c r="L40"/>
      <c r="M40"/>
      <c r="N40"/>
      <c r="O40"/>
      <c r="P40"/>
      <c r="Q40"/>
      <c r="R40" s="92"/>
      <c r="S40" s="92"/>
      <c r="T40" s="92"/>
      <c r="U40" s="92"/>
      <c r="V40" s="92"/>
      <c r="W40"/>
      <c r="X40" s="92"/>
      <c r="Y40" s="92"/>
      <c r="Z40" s="92"/>
      <c r="AA40" s="92"/>
      <c r="AB40" s="92"/>
      <c r="AC40"/>
      <c r="AD40" s="89"/>
      <c r="AE40" s="94"/>
      <c r="AF40" s="94"/>
      <c r="AG40" s="94"/>
      <c r="AH40" s="94"/>
      <c r="AI40" s="94"/>
      <c r="AJ40" s="89"/>
      <c r="AK40" s="89"/>
      <c r="AL40" s="89"/>
      <c r="AM40" s="89"/>
      <c r="AN40" s="89"/>
      <c r="AO40" s="89"/>
      <c r="AP40" s="89"/>
      <c r="AQ40" s="89"/>
      <c r="AR40" s="89"/>
      <c r="AS40" s="89"/>
      <c r="AT40"/>
      <c r="AU40"/>
      <c r="AV40"/>
    </row>
    <row r="41" spans="1:52" ht="12" customHeight="1" thickTop="1" x14ac:dyDescent="0.3">
      <c r="A41"/>
      <c r="B41"/>
      <c r="C41"/>
      <c r="D41" s="646" t="str">
        <f>Thématiques!E68</f>
        <v>Bilan prévention</v>
      </c>
      <c r="E41" s="647"/>
      <c r="F41" s="647"/>
      <c r="G41" s="647"/>
      <c r="H41" s="647"/>
      <c r="I41" s="647"/>
      <c r="J41" s="647"/>
      <c r="K41" s="647"/>
      <c r="L41" s="647"/>
      <c r="M41" s="647"/>
      <c r="N41" s="647"/>
      <c r="O41" s="647"/>
      <c r="P41" s="648"/>
      <c r="Q41"/>
      <c r="R41" s="716">
        <f>Thématiques!T68</f>
        <v>0</v>
      </c>
      <c r="S41" s="667"/>
      <c r="T41" s="667"/>
      <c r="U41" s="667"/>
      <c r="V41" s="668"/>
      <c r="W41"/>
      <c r="X41" s="634">
        <f>SUM(AE41:AS42)</f>
        <v>15</v>
      </c>
      <c r="Y41" s="635"/>
      <c r="Z41" s="635"/>
      <c r="AA41" s="635"/>
      <c r="AB41" s="636"/>
      <c r="AC41" s="694" t="str">
        <f>IF(R41=0,"",X41/R41)</f>
        <v/>
      </c>
      <c r="AD41" s="695"/>
      <c r="AE41" s="627">
        <v>15</v>
      </c>
      <c r="AF41" s="627"/>
      <c r="AG41" s="627"/>
      <c r="AH41" s="627"/>
      <c r="AI41" s="627"/>
      <c r="AJ41" s="626"/>
      <c r="AK41" s="627"/>
      <c r="AL41" s="627"/>
      <c r="AM41" s="627"/>
      <c r="AN41" s="630"/>
      <c r="AO41" s="626"/>
      <c r="AP41" s="627"/>
      <c r="AQ41" s="627"/>
      <c r="AR41" s="627"/>
      <c r="AS41" s="630"/>
      <c r="AT41"/>
      <c r="AU41"/>
      <c r="AV41"/>
    </row>
    <row r="42" spans="1:52" ht="12" customHeight="1" thickBot="1" x14ac:dyDescent="0.35">
      <c r="A42"/>
      <c r="B42"/>
      <c r="C42"/>
      <c r="D42" s="649"/>
      <c r="E42" s="650"/>
      <c r="F42" s="650"/>
      <c r="G42" s="650"/>
      <c r="H42" s="650"/>
      <c r="I42" s="650"/>
      <c r="J42" s="650"/>
      <c r="K42" s="650"/>
      <c r="L42" s="650"/>
      <c r="M42" s="650"/>
      <c r="N42" s="650"/>
      <c r="O42" s="650"/>
      <c r="P42" s="651"/>
      <c r="Q42"/>
      <c r="R42" s="669"/>
      <c r="S42" s="670"/>
      <c r="T42" s="670"/>
      <c r="U42" s="670"/>
      <c r="V42" s="671"/>
      <c r="W42"/>
      <c r="X42" s="637"/>
      <c r="Y42" s="638"/>
      <c r="Z42" s="638"/>
      <c r="AA42" s="638"/>
      <c r="AB42" s="639"/>
      <c r="AC42" s="694"/>
      <c r="AD42" s="695"/>
      <c r="AE42" s="629"/>
      <c r="AF42" s="629"/>
      <c r="AG42" s="629"/>
      <c r="AH42" s="629"/>
      <c r="AI42" s="629"/>
      <c r="AJ42" s="628"/>
      <c r="AK42" s="629"/>
      <c r="AL42" s="629"/>
      <c r="AM42" s="629"/>
      <c r="AN42" s="631"/>
      <c r="AO42" s="628"/>
      <c r="AP42" s="629"/>
      <c r="AQ42" s="629"/>
      <c r="AR42" s="629"/>
      <c r="AS42" s="631"/>
      <c r="AT42"/>
      <c r="AU42"/>
      <c r="AV42"/>
    </row>
    <row r="43" spans="1:52" ht="12" customHeight="1" thickBot="1" x14ac:dyDescent="0.35">
      <c r="A43"/>
      <c r="B43"/>
      <c r="C43"/>
      <c r="D43"/>
      <c r="E43"/>
      <c r="F43"/>
      <c r="G43"/>
      <c r="H43"/>
      <c r="I43"/>
      <c r="J43"/>
      <c r="K43"/>
      <c r="L43"/>
      <c r="M43"/>
      <c r="N43"/>
      <c r="O43"/>
      <c r="P43"/>
      <c r="Q43"/>
      <c r="R43" s="92"/>
      <c r="S43" s="92"/>
      <c r="T43" s="92"/>
      <c r="U43" s="92"/>
      <c r="V43" s="92"/>
      <c r="W43"/>
      <c r="X43" s="92"/>
      <c r="Y43" s="92"/>
      <c r="Z43" s="92"/>
      <c r="AA43" s="92"/>
      <c r="AB43" s="92"/>
      <c r="AC43"/>
      <c r="AD43" s="89"/>
      <c r="AE43" s="94"/>
      <c r="AF43" s="94"/>
      <c r="AG43" s="94"/>
      <c r="AH43" s="94"/>
      <c r="AI43" s="94"/>
      <c r="AJ43" s="89"/>
      <c r="AK43" s="89"/>
      <c r="AL43" s="89"/>
      <c r="AM43" s="89"/>
      <c r="AN43" s="89"/>
      <c r="AO43" s="89"/>
      <c r="AP43" s="89"/>
      <c r="AQ43" s="89"/>
      <c r="AR43" s="89"/>
      <c r="AS43" s="89"/>
      <c r="AT43"/>
      <c r="AU43"/>
      <c r="AV43"/>
    </row>
    <row r="44" spans="1:52" ht="12" customHeight="1" thickTop="1" x14ac:dyDescent="0.3">
      <c r="A44"/>
      <c r="B44"/>
      <c r="C44"/>
      <c r="D44" s="646" t="str">
        <f>Thématiques!E71</f>
        <v>Autres modalités</v>
      </c>
      <c r="E44" s="647"/>
      <c r="F44" s="647"/>
      <c r="G44" s="647"/>
      <c r="H44" s="647"/>
      <c r="I44" s="647"/>
      <c r="J44" s="647"/>
      <c r="K44" s="647"/>
      <c r="L44" s="647"/>
      <c r="M44" s="647"/>
      <c r="N44" s="647"/>
      <c r="O44" s="647"/>
      <c r="P44" s="648"/>
      <c r="Q44"/>
      <c r="R44" s="716">
        <f>Thématiques!T71</f>
        <v>0</v>
      </c>
      <c r="S44" s="667"/>
      <c r="T44" s="667"/>
      <c r="U44" s="667"/>
      <c r="V44" s="668"/>
      <c r="W44"/>
      <c r="X44" s="634">
        <f>SUM(AE44:AS45)</f>
        <v>16</v>
      </c>
      <c r="Y44" s="635"/>
      <c r="Z44" s="635"/>
      <c r="AA44" s="635"/>
      <c r="AB44" s="636"/>
      <c r="AC44" s="694" t="str">
        <f>IF(R44=0,"",X44/R44)</f>
        <v/>
      </c>
      <c r="AD44" s="695"/>
      <c r="AE44" s="627">
        <v>16</v>
      </c>
      <c r="AF44" s="627"/>
      <c r="AG44" s="627"/>
      <c r="AH44" s="627"/>
      <c r="AI44" s="627"/>
      <c r="AJ44" s="626"/>
      <c r="AK44" s="627"/>
      <c r="AL44" s="627"/>
      <c r="AM44" s="627"/>
      <c r="AN44" s="630"/>
      <c r="AO44" s="626"/>
      <c r="AP44" s="627"/>
      <c r="AQ44" s="627"/>
      <c r="AR44" s="627"/>
      <c r="AS44" s="630"/>
      <c r="AT44"/>
      <c r="AU44"/>
      <c r="AV44"/>
    </row>
    <row r="45" spans="1:52" ht="12" customHeight="1" thickBot="1" x14ac:dyDescent="0.35">
      <c r="A45"/>
      <c r="B45"/>
      <c r="C45"/>
      <c r="D45" s="649"/>
      <c r="E45" s="650"/>
      <c r="F45" s="650"/>
      <c r="G45" s="650"/>
      <c r="H45" s="650"/>
      <c r="I45" s="650"/>
      <c r="J45" s="650"/>
      <c r="K45" s="650"/>
      <c r="L45" s="650"/>
      <c r="M45" s="650"/>
      <c r="N45" s="650"/>
      <c r="O45" s="650"/>
      <c r="P45" s="651"/>
      <c r="Q45"/>
      <c r="R45" s="669"/>
      <c r="S45" s="670"/>
      <c r="T45" s="670"/>
      <c r="U45" s="670"/>
      <c r="V45" s="671"/>
      <c r="W45"/>
      <c r="X45" s="637"/>
      <c r="Y45" s="638"/>
      <c r="Z45" s="638"/>
      <c r="AA45" s="638"/>
      <c r="AB45" s="639"/>
      <c r="AC45" s="694"/>
      <c r="AD45" s="695"/>
      <c r="AE45" s="629"/>
      <c r="AF45" s="629"/>
      <c r="AG45" s="629"/>
      <c r="AH45" s="629"/>
      <c r="AI45" s="629"/>
      <c r="AJ45" s="628"/>
      <c r="AK45" s="629"/>
      <c r="AL45" s="629"/>
      <c r="AM45" s="629"/>
      <c r="AN45" s="631"/>
      <c r="AO45" s="628"/>
      <c r="AP45" s="629"/>
      <c r="AQ45" s="629"/>
      <c r="AR45" s="629"/>
      <c r="AS45" s="631"/>
      <c r="AT45"/>
      <c r="AU45"/>
      <c r="AV45"/>
    </row>
    <row r="46" spans="1:52" ht="12" customHeigh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row>
    <row r="47" spans="1:52" ht="12" customHeight="1" x14ac:dyDescent="0.3">
      <c r="A47" s="715" t="s">
        <v>256</v>
      </c>
      <c r="B47" s="715"/>
      <c r="C47" s="715"/>
      <c r="D47" s="715"/>
      <c r="E47" s="715"/>
      <c r="F47" s="715"/>
      <c r="G47" s="715"/>
      <c r="H47" s="715"/>
      <c r="I47" s="715"/>
      <c r="J47" s="715"/>
      <c r="K47" s="715"/>
      <c r="L47" s="715"/>
      <c r="M47" s="715"/>
      <c r="N47" s="715"/>
      <c r="O47" s="715"/>
      <c r="P47" s="715"/>
      <c r="Q47" s="715"/>
      <c r="R47" s="715"/>
      <c r="S47" s="715"/>
      <c r="T47" s="715"/>
      <c r="U47" s="715"/>
      <c r="V47" s="715"/>
      <c r="W47" s="715"/>
      <c r="X47" s="715"/>
      <c r="Y47" s="715"/>
      <c r="Z47" s="715"/>
      <c r="AA47" s="715"/>
      <c r="AB47" s="715"/>
      <c r="AC47" s="715"/>
      <c r="AD47" s="715"/>
      <c r="AE47" s="715"/>
      <c r="AF47" s="715"/>
      <c r="AG47" s="715"/>
      <c r="AH47" s="715"/>
      <c r="AI47" s="715"/>
      <c r="AJ47" s="715"/>
      <c r="AK47" s="715"/>
      <c r="AL47" s="715"/>
      <c r="AM47" s="715"/>
      <c r="AN47" s="715"/>
      <c r="AO47" s="715"/>
      <c r="AP47" s="715"/>
      <c r="AQ47" s="715"/>
      <c r="AR47" s="715"/>
      <c r="AS47" s="715"/>
      <c r="AT47" s="715"/>
      <c r="AU47" s="715"/>
      <c r="AV47" s="715"/>
    </row>
    <row r="48" spans="1:52" ht="12" customHeight="1" thickBot="1" x14ac:dyDescent="0.35">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row>
    <row r="49" spans="1:56" ht="12" customHeight="1" thickTop="1" x14ac:dyDescent="0.3">
      <c r="A49" s="378"/>
      <c r="B49" s="378"/>
      <c r="C49" s="378"/>
      <c r="D49" s="379" t="str">
        <f>D1</f>
        <v>Appel à projets commun 2019</v>
      </c>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686" t="s">
        <v>252</v>
      </c>
      <c r="AO49" s="687"/>
      <c r="AP49" s="687"/>
      <c r="AQ49" s="687"/>
      <c r="AR49" s="687"/>
      <c r="AS49" s="687"/>
      <c r="AT49" s="687"/>
      <c r="AU49" s="687"/>
      <c r="AV49" s="688"/>
    </row>
    <row r="50" spans="1:56" ht="12" customHeight="1" x14ac:dyDescent="0.3">
      <c r="A50" s="378"/>
      <c r="B50" s="378"/>
      <c r="C50" s="378"/>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689"/>
      <c r="AO50" s="420"/>
      <c r="AP50" s="420"/>
      <c r="AQ50" s="420"/>
      <c r="AR50" s="420"/>
      <c r="AS50" s="420"/>
      <c r="AT50" s="420"/>
      <c r="AU50" s="420"/>
      <c r="AV50" s="690"/>
    </row>
    <row r="51" spans="1:56" ht="12" customHeight="1" thickBot="1" x14ac:dyDescent="0.35">
      <c r="A51" s="378"/>
      <c r="B51" s="378"/>
      <c r="C51" s="378"/>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691"/>
      <c r="AO51" s="692"/>
      <c r="AP51" s="692"/>
      <c r="AQ51" s="692"/>
      <c r="AR51" s="692"/>
      <c r="AS51" s="692"/>
      <c r="AT51" s="692"/>
      <c r="AU51" s="692"/>
      <c r="AV51" s="693"/>
    </row>
    <row r="52" spans="1:56" ht="12" customHeight="1" thickTop="1" x14ac:dyDescent="0.3">
      <c r="A52"/>
      <c r="B52"/>
      <c r="C52"/>
      <c r="D52" s="379" t="s">
        <v>241</v>
      </c>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120"/>
      <c r="AX52" s="120"/>
      <c r="AY52" s="120"/>
      <c r="AZ52" s="120"/>
      <c r="BA52" s="120"/>
      <c r="BB52" s="120"/>
      <c r="BC52" s="120"/>
      <c r="BD52" s="120"/>
    </row>
    <row r="53" spans="1:56" ht="12" customHeight="1" x14ac:dyDescent="0.3">
      <c r="A53"/>
      <c r="B53"/>
      <c r="C53"/>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120"/>
      <c r="AX53" s="120"/>
      <c r="AY53" s="120"/>
      <c r="AZ53" s="120"/>
      <c r="BA53" s="120"/>
      <c r="BB53" s="120"/>
      <c r="BC53" s="120"/>
    </row>
    <row r="54" spans="1:56" ht="12" customHeight="1" thickBot="1" x14ac:dyDescent="0.3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s="132"/>
      <c r="AP54" s="132"/>
      <c r="AQ54" s="132"/>
      <c r="AR54"/>
      <c r="AS54"/>
      <c r="AT54"/>
      <c r="AU54"/>
      <c r="AV54"/>
    </row>
    <row r="55" spans="1:56" ht="12" customHeight="1" x14ac:dyDescent="0.3">
      <c r="A55"/>
      <c r="B55"/>
      <c r="C55"/>
      <c r="D55"/>
      <c r="E55"/>
      <c r="F55"/>
      <c r="G55"/>
      <c r="H55"/>
      <c r="I55"/>
      <c r="J55"/>
      <c r="K55"/>
      <c r="L55"/>
      <c r="M55"/>
      <c r="N55"/>
      <c r="O55"/>
      <c r="P55"/>
      <c r="Q55"/>
      <c r="R55" s="696" t="str">
        <f>R18</f>
        <v>Prévisionnel de 1900</v>
      </c>
      <c r="S55" s="697"/>
      <c r="T55" s="697"/>
      <c r="U55" s="697"/>
      <c r="V55" s="698"/>
      <c r="W55"/>
      <c r="X55" s="705" t="s">
        <v>238</v>
      </c>
      <c r="Y55" s="706"/>
      <c r="Z55" s="706"/>
      <c r="AA55" s="706"/>
      <c r="AB55" s="707"/>
      <c r="AC55"/>
      <c r="AD55" s="89"/>
      <c r="AE55" s="652" t="str">
        <f>AE18</f>
        <v>Vos résultats Exercice 2019</v>
      </c>
      <c r="AF55" s="653"/>
      <c r="AG55" s="653"/>
      <c r="AH55" s="653"/>
      <c r="AI55" s="654"/>
      <c r="AJ55" s="652" t="str">
        <f>AJ18</f>
        <v/>
      </c>
      <c r="AK55" s="653"/>
      <c r="AL55" s="653"/>
      <c r="AM55" s="653"/>
      <c r="AN55" s="654"/>
      <c r="AO55" s="652" t="str">
        <f>AO18</f>
        <v/>
      </c>
      <c r="AP55" s="653"/>
      <c r="AQ55" s="653"/>
      <c r="AR55" s="653"/>
      <c r="AS55" s="654"/>
      <c r="AT55"/>
      <c r="AU55"/>
      <c r="AV55"/>
    </row>
    <row r="56" spans="1:56" ht="12" customHeight="1" x14ac:dyDescent="0.3">
      <c r="A56"/>
      <c r="B56"/>
      <c r="C56"/>
      <c r="D56"/>
      <c r="E56"/>
      <c r="F56"/>
      <c r="G56"/>
      <c r="H56"/>
      <c r="I56"/>
      <c r="J56"/>
      <c r="K56"/>
      <c r="L56"/>
      <c r="M56"/>
      <c r="N56"/>
      <c r="O56"/>
      <c r="P56"/>
      <c r="Q56"/>
      <c r="R56" s="699"/>
      <c r="S56" s="700"/>
      <c r="T56" s="700"/>
      <c r="U56" s="700"/>
      <c r="V56" s="701"/>
      <c r="W56"/>
      <c r="X56" s="708"/>
      <c r="Y56" s="709"/>
      <c r="Z56" s="709"/>
      <c r="AA56" s="709"/>
      <c r="AB56" s="710"/>
      <c r="AC56"/>
      <c r="AD56" s="89"/>
      <c r="AE56" s="655"/>
      <c r="AF56" s="656"/>
      <c r="AG56" s="656"/>
      <c r="AH56" s="656"/>
      <c r="AI56" s="657"/>
      <c r="AJ56" s="655"/>
      <c r="AK56" s="656"/>
      <c r="AL56" s="656"/>
      <c r="AM56" s="656"/>
      <c r="AN56" s="657"/>
      <c r="AO56" s="655"/>
      <c r="AP56" s="656"/>
      <c r="AQ56" s="656"/>
      <c r="AR56" s="656"/>
      <c r="AS56" s="657"/>
      <c r="AT56"/>
      <c r="AU56"/>
      <c r="AV56"/>
    </row>
    <row r="57" spans="1:56" ht="12" customHeight="1" thickBot="1" x14ac:dyDescent="0.35">
      <c r="A57"/>
      <c r="B57"/>
      <c r="C57"/>
      <c r="D57" s="379"/>
      <c r="E57" s="379"/>
      <c r="F57" s="379"/>
      <c r="G57" s="379"/>
      <c r="H57" s="379"/>
      <c r="I57" s="379"/>
      <c r="J57" s="379"/>
      <c r="K57" s="379"/>
      <c r="L57" s="379"/>
      <c r="M57" s="77"/>
      <c r="N57" s="77"/>
      <c r="O57" s="77"/>
      <c r="P57" s="77"/>
      <c r="Q57" s="77"/>
      <c r="R57" s="702"/>
      <c r="S57" s="703"/>
      <c r="T57" s="703"/>
      <c r="U57" s="703"/>
      <c r="V57" s="704"/>
      <c r="W57"/>
      <c r="X57" s="711"/>
      <c r="Y57" s="712"/>
      <c r="Z57" s="712"/>
      <c r="AA57" s="712"/>
      <c r="AB57" s="713"/>
      <c r="AC57"/>
      <c r="AD57" s="89"/>
      <c r="AE57" s="658"/>
      <c r="AF57" s="659"/>
      <c r="AG57" s="659"/>
      <c r="AH57" s="659"/>
      <c r="AI57" s="660"/>
      <c r="AJ57" s="658"/>
      <c r="AK57" s="659"/>
      <c r="AL57" s="659"/>
      <c r="AM57" s="659"/>
      <c r="AN57" s="660"/>
      <c r="AO57" s="658"/>
      <c r="AP57" s="659"/>
      <c r="AQ57" s="659"/>
      <c r="AR57" s="659"/>
      <c r="AS57" s="660"/>
      <c r="AT57"/>
      <c r="AU57"/>
      <c r="AV57"/>
    </row>
    <row r="58" spans="1:56" ht="12" customHeight="1" x14ac:dyDescent="0.3">
      <c r="A58"/>
      <c r="B58"/>
      <c r="C58"/>
      <c r="D58" s="379"/>
      <c r="E58" s="379"/>
      <c r="F58" s="379"/>
      <c r="G58" s="379"/>
      <c r="H58" s="379"/>
      <c r="I58" s="379"/>
      <c r="J58" s="379"/>
      <c r="K58" s="379"/>
      <c r="L58" s="379"/>
      <c r="M58" s="77"/>
      <c r="N58" s="77"/>
      <c r="O58" s="77"/>
      <c r="P58" s="77"/>
      <c r="Q58" s="77"/>
      <c r="R58" s="93"/>
      <c r="S58" s="92"/>
      <c r="T58" s="92"/>
      <c r="U58" s="92"/>
      <c r="V58" s="92"/>
      <c r="W58"/>
      <c r="X58" s="93"/>
      <c r="Y58" s="92"/>
      <c r="Z58" s="92"/>
      <c r="AA58" s="92"/>
      <c r="AB58" s="92"/>
      <c r="AC58"/>
      <c r="AD58" s="89"/>
      <c r="AE58" s="167"/>
      <c r="AF58" s="167"/>
      <c r="AG58" s="167"/>
      <c r="AH58" s="167"/>
      <c r="AI58" s="167"/>
      <c r="AJ58" s="167"/>
      <c r="AK58" s="167"/>
      <c r="AL58" s="167"/>
      <c r="AM58" s="167"/>
      <c r="AN58" s="167"/>
      <c r="AO58" s="167"/>
      <c r="AP58" s="167"/>
      <c r="AQ58" s="167"/>
      <c r="AR58" s="167"/>
      <c r="AS58" s="167"/>
      <c r="AT58"/>
      <c r="AU58"/>
      <c r="AV58"/>
    </row>
    <row r="59" spans="1:56" ht="12" customHeight="1" thickBot="1" x14ac:dyDescent="0.35">
      <c r="A59"/>
      <c r="B59"/>
      <c r="C59"/>
      <c r="D59"/>
      <c r="E59"/>
      <c r="F59"/>
      <c r="G59"/>
      <c r="H59"/>
      <c r="I59"/>
      <c r="J59"/>
      <c r="K59"/>
      <c r="L59"/>
      <c r="M59"/>
      <c r="N59"/>
      <c r="O59"/>
      <c r="P59"/>
      <c r="Q59"/>
      <c r="R59" s="92"/>
      <c r="S59" s="92"/>
      <c r="T59" s="92"/>
      <c r="U59" s="92"/>
      <c r="V59" s="92"/>
      <c r="W59"/>
      <c r="X59" s="92"/>
      <c r="Y59" s="92"/>
      <c r="Z59" s="92"/>
      <c r="AA59" s="92"/>
      <c r="AB59" s="92"/>
      <c r="AC59"/>
      <c r="AD59" s="89"/>
      <c r="AE59" s="167"/>
      <c r="AF59" s="167"/>
      <c r="AG59" s="167"/>
      <c r="AH59" s="167"/>
      <c r="AI59" s="167"/>
      <c r="AJ59" s="167"/>
      <c r="AK59" s="167"/>
      <c r="AL59" s="167"/>
      <c r="AM59" s="167"/>
      <c r="AN59" s="167"/>
      <c r="AO59" s="167"/>
      <c r="AP59" s="167"/>
      <c r="AQ59" s="167"/>
      <c r="AR59" s="167"/>
      <c r="AS59" s="167"/>
      <c r="AT59"/>
      <c r="AU59"/>
      <c r="AV59"/>
    </row>
    <row r="60" spans="1:56" ht="12" customHeight="1" thickTop="1" x14ac:dyDescent="0.3">
      <c r="A60"/>
      <c r="B60"/>
      <c r="C60"/>
      <c r="D60" s="646" t="s">
        <v>4203</v>
      </c>
      <c r="E60" s="647"/>
      <c r="F60" s="647"/>
      <c r="G60" s="647"/>
      <c r="H60" s="647"/>
      <c r="I60" s="647"/>
      <c r="J60" s="647"/>
      <c r="K60" s="647"/>
      <c r="L60" s="647"/>
      <c r="M60" s="647"/>
      <c r="N60" s="647"/>
      <c r="O60" s="647"/>
      <c r="P60" s="648"/>
      <c r="Q60"/>
      <c r="R60" s="640">
        <f>Objectifs!AB32</f>
        <v>0</v>
      </c>
      <c r="S60" s="667"/>
      <c r="T60" s="667"/>
      <c r="U60" s="667"/>
      <c r="V60" s="668"/>
      <c r="W60"/>
      <c r="X60" s="634">
        <f>IF(ISERROR(AE60+AJ60+AO60),"Remplir droite",(AE60+AJ60+AO60))</f>
        <v>101</v>
      </c>
      <c r="Y60" s="635"/>
      <c r="Z60" s="635"/>
      <c r="AA60" s="635"/>
      <c r="AB60" s="636"/>
      <c r="AC60" s="632" t="str">
        <f>IF(R60=0,"",X60/R60)</f>
        <v/>
      </c>
      <c r="AD60" s="672"/>
      <c r="AE60" s="674"/>
      <c r="AF60" s="674"/>
      <c r="AG60" s="674"/>
      <c r="AH60" s="674"/>
      <c r="AI60" s="674"/>
      <c r="AJ60" s="673"/>
      <c r="AK60" s="674"/>
      <c r="AL60" s="674"/>
      <c r="AM60" s="674"/>
      <c r="AN60" s="674"/>
      <c r="AO60" s="673">
        <v>101</v>
      </c>
      <c r="AP60" s="674"/>
      <c r="AQ60" s="674"/>
      <c r="AR60" s="674"/>
      <c r="AS60" s="674"/>
      <c r="AT60"/>
      <c r="AU60"/>
      <c r="AV60"/>
    </row>
    <row r="61" spans="1:56" ht="12" customHeight="1" thickBot="1" x14ac:dyDescent="0.35">
      <c r="A61"/>
      <c r="B61"/>
      <c r="C61"/>
      <c r="D61" s="649"/>
      <c r="E61" s="650"/>
      <c r="F61" s="650"/>
      <c r="G61" s="650"/>
      <c r="H61" s="650"/>
      <c r="I61" s="650"/>
      <c r="J61" s="650"/>
      <c r="K61" s="650"/>
      <c r="L61" s="650"/>
      <c r="M61" s="650"/>
      <c r="N61" s="650"/>
      <c r="O61" s="650"/>
      <c r="P61" s="651"/>
      <c r="Q61"/>
      <c r="R61" s="669"/>
      <c r="S61" s="670"/>
      <c r="T61" s="670"/>
      <c r="U61" s="670"/>
      <c r="V61" s="671"/>
      <c r="W61"/>
      <c r="X61" s="637"/>
      <c r="Y61" s="638"/>
      <c r="Z61" s="638"/>
      <c r="AA61" s="638"/>
      <c r="AB61" s="639"/>
      <c r="AC61" s="632"/>
      <c r="AD61" s="672"/>
      <c r="AE61" s="629"/>
      <c r="AF61" s="629"/>
      <c r="AG61" s="629"/>
      <c r="AH61" s="629"/>
      <c r="AI61" s="629"/>
      <c r="AJ61" s="628"/>
      <c r="AK61" s="629"/>
      <c r="AL61" s="629"/>
      <c r="AM61" s="629"/>
      <c r="AN61" s="629"/>
      <c r="AO61" s="628"/>
      <c r="AP61" s="629"/>
      <c r="AQ61" s="629"/>
      <c r="AR61" s="629"/>
      <c r="AS61" s="629"/>
      <c r="AT61"/>
      <c r="AU61"/>
      <c r="AV61"/>
    </row>
    <row r="62" spans="1:56" ht="12" customHeight="1" thickBot="1" x14ac:dyDescent="0.35">
      <c r="A62"/>
      <c r="B62"/>
      <c r="C62"/>
      <c r="D62"/>
      <c r="E62"/>
      <c r="F62"/>
      <c r="G62"/>
      <c r="H62"/>
      <c r="I62"/>
      <c r="J62"/>
      <c r="K62"/>
      <c r="L62"/>
      <c r="M62"/>
      <c r="N62"/>
      <c r="O62"/>
      <c r="P62"/>
      <c r="Q62"/>
      <c r="R62" s="92"/>
      <c r="S62" s="92"/>
      <c r="T62" s="92"/>
      <c r="U62" s="92"/>
      <c r="V62" s="92"/>
      <c r="W62"/>
      <c r="X62" s="92"/>
      <c r="Y62" s="92"/>
      <c r="Z62" s="92"/>
      <c r="AA62" s="92"/>
      <c r="AB62" s="92"/>
      <c r="AC62" s="95"/>
      <c r="AD62" s="96"/>
      <c r="AE62" s="94"/>
      <c r="AF62" s="94"/>
      <c r="AG62" s="94"/>
      <c r="AH62" s="94"/>
      <c r="AI62" s="94"/>
      <c r="AJ62" s="89"/>
      <c r="AK62" s="89"/>
      <c r="AL62" s="89"/>
      <c r="AM62" s="89"/>
      <c r="AN62" s="89"/>
      <c r="AO62" s="89"/>
      <c r="AP62" s="89"/>
      <c r="AQ62" s="89"/>
      <c r="AR62" s="89"/>
      <c r="AS62" s="89"/>
      <c r="AT62"/>
      <c r="AU62"/>
      <c r="AV62"/>
    </row>
    <row r="63" spans="1:56" ht="12" customHeight="1" thickTop="1" x14ac:dyDescent="0.3">
      <c r="A63"/>
      <c r="B63"/>
      <c r="C63"/>
      <c r="D63" s="646" t="s">
        <v>4149</v>
      </c>
      <c r="E63" s="647"/>
      <c r="F63" s="647"/>
      <c r="G63" s="647"/>
      <c r="H63" s="647"/>
      <c r="I63" s="647"/>
      <c r="J63" s="647"/>
      <c r="K63" s="647"/>
      <c r="L63" s="647"/>
      <c r="M63" s="647"/>
      <c r="N63" s="647"/>
      <c r="O63" s="647"/>
      <c r="P63" s="648"/>
      <c r="Q63"/>
      <c r="R63" s="640">
        <f>Objectifs!AB35</f>
        <v>0</v>
      </c>
      <c r="S63" s="667"/>
      <c r="T63" s="667"/>
      <c r="U63" s="667"/>
      <c r="V63" s="668"/>
      <c r="W63"/>
      <c r="X63" s="634">
        <f>IF(ISERROR(AE63+AJ63+AO63),"Remplir droite",(AE63+AJ63+AO63))</f>
        <v>102</v>
      </c>
      <c r="Y63" s="635"/>
      <c r="Z63" s="635"/>
      <c r="AA63" s="635"/>
      <c r="AB63" s="636"/>
      <c r="AC63" s="632" t="str">
        <f>IF(R63=0,"",X63/R63)</f>
        <v/>
      </c>
      <c r="AD63" s="672"/>
      <c r="AE63" s="627"/>
      <c r="AF63" s="627"/>
      <c r="AG63" s="627"/>
      <c r="AH63" s="627"/>
      <c r="AI63" s="627"/>
      <c r="AJ63" s="626">
        <v>102</v>
      </c>
      <c r="AK63" s="627"/>
      <c r="AL63" s="627"/>
      <c r="AM63" s="627"/>
      <c r="AN63" s="627"/>
      <c r="AO63" s="626"/>
      <c r="AP63" s="627"/>
      <c r="AQ63" s="627"/>
      <c r="AR63" s="627"/>
      <c r="AS63" s="627"/>
      <c r="AT63"/>
      <c r="AU63"/>
      <c r="AV63"/>
    </row>
    <row r="64" spans="1:56" ht="12" customHeight="1" thickBot="1" x14ac:dyDescent="0.35">
      <c r="A64"/>
      <c r="B64"/>
      <c r="C64"/>
      <c r="D64" s="649"/>
      <c r="E64" s="650"/>
      <c r="F64" s="650"/>
      <c r="G64" s="650"/>
      <c r="H64" s="650"/>
      <c r="I64" s="650"/>
      <c r="J64" s="650"/>
      <c r="K64" s="650"/>
      <c r="L64" s="650"/>
      <c r="M64" s="650"/>
      <c r="N64" s="650"/>
      <c r="O64" s="650"/>
      <c r="P64" s="651"/>
      <c r="Q64"/>
      <c r="R64" s="669"/>
      <c r="S64" s="670"/>
      <c r="T64" s="670"/>
      <c r="U64" s="670"/>
      <c r="V64" s="671"/>
      <c r="W64"/>
      <c r="X64" s="637"/>
      <c r="Y64" s="638"/>
      <c r="Z64" s="638"/>
      <c r="AA64" s="638"/>
      <c r="AB64" s="639"/>
      <c r="AC64" s="632"/>
      <c r="AD64" s="672"/>
      <c r="AE64" s="629"/>
      <c r="AF64" s="629"/>
      <c r="AG64" s="629"/>
      <c r="AH64" s="629"/>
      <c r="AI64" s="629"/>
      <c r="AJ64" s="628"/>
      <c r="AK64" s="629"/>
      <c r="AL64" s="629"/>
      <c r="AM64" s="629"/>
      <c r="AN64" s="629"/>
      <c r="AO64" s="628"/>
      <c r="AP64" s="629"/>
      <c r="AQ64" s="629"/>
      <c r="AR64" s="629"/>
      <c r="AS64" s="629"/>
      <c r="AT64"/>
      <c r="AU64"/>
      <c r="AV64"/>
    </row>
    <row r="65" spans="1:56" ht="12" customHeight="1" thickBot="1" x14ac:dyDescent="0.35">
      <c r="A65"/>
      <c r="B65"/>
      <c r="C65"/>
      <c r="D65"/>
      <c r="E65"/>
      <c r="F65"/>
      <c r="G65"/>
      <c r="H65"/>
      <c r="I65"/>
      <c r="J65"/>
      <c r="K65"/>
      <c r="L65"/>
      <c r="M65"/>
      <c r="N65"/>
      <c r="O65"/>
      <c r="P65"/>
      <c r="Q65"/>
      <c r="R65" s="92"/>
      <c r="S65" s="92"/>
      <c r="T65" s="92"/>
      <c r="U65" s="92"/>
      <c r="V65" s="92"/>
      <c r="W65"/>
      <c r="X65" s="92"/>
      <c r="Y65" s="92"/>
      <c r="Z65" s="92"/>
      <c r="AA65" s="92"/>
      <c r="AB65" s="92"/>
      <c r="AC65" s="95"/>
      <c r="AD65" s="96"/>
      <c r="AE65" s="94"/>
      <c r="AF65" s="94"/>
      <c r="AG65" s="94"/>
      <c r="AH65" s="94"/>
      <c r="AI65" s="94"/>
      <c r="AJ65" s="89"/>
      <c r="AK65" s="89"/>
      <c r="AL65" s="89"/>
      <c r="AM65" s="89"/>
      <c r="AN65" s="89"/>
      <c r="AO65" s="89"/>
      <c r="AP65" s="89"/>
      <c r="AQ65" s="89"/>
      <c r="AR65" s="89"/>
      <c r="AS65" s="89"/>
      <c r="AT65"/>
      <c r="AU65"/>
      <c r="AV65"/>
    </row>
    <row r="66" spans="1:56" ht="12" customHeight="1" thickTop="1" x14ac:dyDescent="0.3">
      <c r="A66"/>
      <c r="B66"/>
      <c r="C66"/>
      <c r="D66" s="661" t="s">
        <v>4151</v>
      </c>
      <c r="E66" s="662"/>
      <c r="F66" s="662"/>
      <c r="G66" s="662"/>
      <c r="H66" s="662"/>
      <c r="I66" s="662"/>
      <c r="J66" s="662"/>
      <c r="K66" s="662"/>
      <c r="L66" s="662"/>
      <c r="M66" s="662"/>
      <c r="N66" s="662"/>
      <c r="O66" s="662"/>
      <c r="P66" s="663"/>
      <c r="Q66"/>
      <c r="R66" s="640">
        <f>Objectifs!$AP$28</f>
        <v>0</v>
      </c>
      <c r="S66" s="667"/>
      <c r="T66" s="667"/>
      <c r="U66" s="667"/>
      <c r="V66" s="668"/>
      <c r="W66"/>
      <c r="X66" s="634">
        <f>IF(ISERROR(AE66+AJ66+AO66),"Remplir droite",(AE66+AJ66+AO66))</f>
        <v>103</v>
      </c>
      <c r="Y66" s="635"/>
      <c r="Z66" s="635"/>
      <c r="AA66" s="635"/>
      <c r="AB66" s="636"/>
      <c r="AC66" s="632" t="str">
        <f>IF(R66=0,"",X66/R66)</f>
        <v/>
      </c>
      <c r="AD66" s="672"/>
      <c r="AE66" s="627">
        <v>103</v>
      </c>
      <c r="AF66" s="627"/>
      <c r="AG66" s="627"/>
      <c r="AH66" s="627"/>
      <c r="AI66" s="627"/>
      <c r="AJ66" s="626"/>
      <c r="AK66" s="627"/>
      <c r="AL66" s="627"/>
      <c r="AM66" s="627"/>
      <c r="AN66" s="627"/>
      <c r="AO66" s="626"/>
      <c r="AP66" s="627"/>
      <c r="AQ66" s="627"/>
      <c r="AR66" s="627"/>
      <c r="AS66" s="627"/>
      <c r="AT66"/>
      <c r="AU66"/>
      <c r="AV66"/>
    </row>
    <row r="67" spans="1:56" ht="12" customHeight="1" thickBot="1" x14ac:dyDescent="0.35">
      <c r="A67"/>
      <c r="B67"/>
      <c r="C67"/>
      <c r="D67" s="664"/>
      <c r="E67" s="665"/>
      <c r="F67" s="665"/>
      <c r="G67" s="665"/>
      <c r="H67" s="665"/>
      <c r="I67" s="665"/>
      <c r="J67" s="665"/>
      <c r="K67" s="665"/>
      <c r="L67" s="665"/>
      <c r="M67" s="665"/>
      <c r="N67" s="665"/>
      <c r="O67" s="665"/>
      <c r="P67" s="666"/>
      <c r="Q67"/>
      <c r="R67" s="669"/>
      <c r="S67" s="670"/>
      <c r="T67" s="670"/>
      <c r="U67" s="670"/>
      <c r="V67" s="671"/>
      <c r="W67"/>
      <c r="X67" s="637"/>
      <c r="Y67" s="638"/>
      <c r="Z67" s="638"/>
      <c r="AA67" s="638"/>
      <c r="AB67" s="639"/>
      <c r="AC67" s="632"/>
      <c r="AD67" s="672"/>
      <c r="AE67" s="629"/>
      <c r="AF67" s="629"/>
      <c r="AG67" s="629"/>
      <c r="AH67" s="629"/>
      <c r="AI67" s="629"/>
      <c r="AJ67" s="628"/>
      <c r="AK67" s="629"/>
      <c r="AL67" s="629"/>
      <c r="AM67" s="629"/>
      <c r="AN67" s="629"/>
      <c r="AO67" s="628"/>
      <c r="AP67" s="629"/>
      <c r="AQ67" s="629"/>
      <c r="AR67" s="629"/>
      <c r="AS67" s="629"/>
      <c r="AT67"/>
      <c r="AU67"/>
      <c r="AV67"/>
    </row>
    <row r="68" spans="1:56" ht="12" customHeight="1" thickBot="1" x14ac:dyDescent="0.35">
      <c r="A68"/>
      <c r="B68"/>
      <c r="C68"/>
      <c r="D68" s="92"/>
      <c r="E68" s="92"/>
      <c r="F68" s="92"/>
      <c r="G68" s="92"/>
      <c r="H68" s="92"/>
      <c r="I68" s="92"/>
      <c r="J68" s="92"/>
      <c r="K68" s="92"/>
      <c r="L68" s="92"/>
      <c r="M68" s="92"/>
      <c r="N68" s="92"/>
      <c r="O68" s="92"/>
      <c r="P68" s="92"/>
      <c r="Q68"/>
      <c r="R68" s="92"/>
      <c r="S68" s="92"/>
      <c r="T68" s="92"/>
      <c r="U68" s="92"/>
      <c r="V68" s="92"/>
      <c r="W68"/>
      <c r="X68" s="92"/>
      <c r="Y68" s="92"/>
      <c r="Z68" s="92"/>
      <c r="AA68" s="92"/>
      <c r="AB68" s="92"/>
      <c r="AC68" s="95"/>
      <c r="AD68" s="96"/>
      <c r="AE68" s="94"/>
      <c r="AF68" s="94"/>
      <c r="AG68" s="94"/>
      <c r="AH68" s="94"/>
      <c r="AI68" s="94"/>
      <c r="AJ68" s="89"/>
      <c r="AK68" s="89"/>
      <c r="AL68" s="89"/>
      <c r="AM68" s="89"/>
      <c r="AN68" s="89"/>
      <c r="AO68" s="89"/>
      <c r="AP68" s="89"/>
      <c r="AQ68" s="89"/>
      <c r="AR68" s="89"/>
      <c r="AS68" s="89"/>
      <c r="AT68"/>
      <c r="AU68"/>
      <c r="AV68"/>
    </row>
    <row r="69" spans="1:56" ht="12" customHeight="1" thickTop="1" x14ac:dyDescent="0.3">
      <c r="A69"/>
      <c r="B69"/>
      <c r="C69"/>
      <c r="D69" s="661" t="s">
        <v>4152</v>
      </c>
      <c r="E69" s="662"/>
      <c r="F69" s="662"/>
      <c r="G69" s="662"/>
      <c r="H69" s="662"/>
      <c r="I69" s="662"/>
      <c r="J69" s="662"/>
      <c r="K69" s="662"/>
      <c r="L69" s="662"/>
      <c r="M69" s="662"/>
      <c r="N69" s="662"/>
      <c r="O69" s="662"/>
      <c r="P69" s="663"/>
      <c r="Q69"/>
      <c r="R69" s="640">
        <f>Objectifs!$AT$28</f>
        <v>0</v>
      </c>
      <c r="S69" s="667"/>
      <c r="T69" s="667"/>
      <c r="U69" s="667"/>
      <c r="V69" s="668"/>
      <c r="W69"/>
      <c r="X69" s="634">
        <f>IF(ISERROR(AE69+AJ69+AO69),"Remplir droite",(AE69+AJ69+AO69))</f>
        <v>104</v>
      </c>
      <c r="Y69" s="635"/>
      <c r="Z69" s="635"/>
      <c r="AA69" s="635"/>
      <c r="AB69" s="636"/>
      <c r="AC69" s="632" t="str">
        <f>IF(R69=0,"",X69/R69)</f>
        <v/>
      </c>
      <c r="AD69" s="672"/>
      <c r="AE69" s="627"/>
      <c r="AF69" s="627"/>
      <c r="AG69" s="627"/>
      <c r="AH69" s="627"/>
      <c r="AI69" s="627"/>
      <c r="AJ69" s="626"/>
      <c r="AK69" s="627"/>
      <c r="AL69" s="627"/>
      <c r="AM69" s="627"/>
      <c r="AN69" s="627"/>
      <c r="AO69" s="626">
        <v>104</v>
      </c>
      <c r="AP69" s="627"/>
      <c r="AQ69" s="627"/>
      <c r="AR69" s="627"/>
      <c r="AS69" s="627"/>
      <c r="AT69"/>
      <c r="AU69"/>
      <c r="AV69"/>
    </row>
    <row r="70" spans="1:56" ht="12" customHeight="1" thickBot="1" x14ac:dyDescent="0.35">
      <c r="A70"/>
      <c r="B70"/>
      <c r="C70"/>
      <c r="D70" s="664"/>
      <c r="E70" s="665"/>
      <c r="F70" s="665"/>
      <c r="G70" s="665"/>
      <c r="H70" s="665"/>
      <c r="I70" s="665"/>
      <c r="J70" s="665"/>
      <c r="K70" s="665"/>
      <c r="L70" s="665"/>
      <c r="M70" s="665"/>
      <c r="N70" s="665"/>
      <c r="O70" s="665"/>
      <c r="P70" s="666"/>
      <c r="Q70"/>
      <c r="R70" s="669"/>
      <c r="S70" s="670"/>
      <c r="T70" s="670"/>
      <c r="U70" s="670"/>
      <c r="V70" s="671"/>
      <c r="W70"/>
      <c r="X70" s="637"/>
      <c r="Y70" s="638"/>
      <c r="Z70" s="638"/>
      <c r="AA70" s="638"/>
      <c r="AB70" s="639"/>
      <c r="AC70" s="632"/>
      <c r="AD70" s="672"/>
      <c r="AE70" s="629"/>
      <c r="AF70" s="629"/>
      <c r="AG70" s="629"/>
      <c r="AH70" s="629"/>
      <c r="AI70" s="629"/>
      <c r="AJ70" s="628"/>
      <c r="AK70" s="629"/>
      <c r="AL70" s="629"/>
      <c r="AM70" s="629"/>
      <c r="AN70" s="629"/>
      <c r="AO70" s="628"/>
      <c r="AP70" s="629"/>
      <c r="AQ70" s="629"/>
      <c r="AR70" s="629"/>
      <c r="AS70" s="629"/>
      <c r="AT70"/>
      <c r="AU70"/>
      <c r="AV70"/>
    </row>
    <row r="71" spans="1:56" ht="12" customHeight="1" thickBot="1" x14ac:dyDescent="0.35">
      <c r="A71"/>
      <c r="B71"/>
      <c r="C71"/>
      <c r="D71"/>
      <c r="E71"/>
      <c r="F71"/>
      <c r="G71"/>
      <c r="H71"/>
      <c r="I71"/>
      <c r="J71"/>
      <c r="K71"/>
      <c r="L71"/>
      <c r="M71"/>
      <c r="N71"/>
      <c r="O71"/>
      <c r="P71"/>
      <c r="Q71"/>
      <c r="R71" s="92"/>
      <c r="S71" s="92"/>
      <c r="T71" s="92"/>
      <c r="U71" s="92"/>
      <c r="V71" s="92"/>
      <c r="W71"/>
      <c r="X71" s="92"/>
      <c r="Y71" s="92"/>
      <c r="Z71" s="92"/>
      <c r="AA71" s="92"/>
      <c r="AB71" s="92"/>
      <c r="AC71" s="95"/>
      <c r="AD71" s="96"/>
      <c r="AE71" s="94"/>
      <c r="AF71" s="94"/>
      <c r="AG71" s="94"/>
      <c r="AH71" s="94"/>
      <c r="AI71" s="94"/>
      <c r="AJ71" s="89"/>
      <c r="AK71" s="89"/>
      <c r="AL71" s="89"/>
      <c r="AM71" s="89"/>
      <c r="AN71" s="89"/>
      <c r="AO71" s="89"/>
      <c r="AP71" s="89"/>
      <c r="AQ71" s="89"/>
      <c r="AR71" s="89"/>
      <c r="AS71" s="89"/>
      <c r="AT71"/>
      <c r="AU71"/>
      <c r="AV71"/>
    </row>
    <row r="72" spans="1:56" ht="12" customHeight="1" thickTop="1" x14ac:dyDescent="0.3">
      <c r="A72"/>
      <c r="B72"/>
      <c r="C72"/>
      <c r="D72" s="646" t="s">
        <v>4150</v>
      </c>
      <c r="E72" s="647"/>
      <c r="F72" s="647"/>
      <c r="G72" s="647"/>
      <c r="H72" s="647"/>
      <c r="I72" s="647"/>
      <c r="J72" s="647"/>
      <c r="K72" s="647"/>
      <c r="L72" s="647"/>
      <c r="M72" s="647"/>
      <c r="N72" s="647"/>
      <c r="O72" s="647"/>
      <c r="P72" s="648"/>
      <c r="Q72"/>
      <c r="R72" s="640">
        <f>Objectifs!AB28</f>
        <v>0</v>
      </c>
      <c r="S72" s="641"/>
      <c r="T72" s="641"/>
      <c r="U72" s="641"/>
      <c r="V72" s="642"/>
      <c r="W72"/>
      <c r="X72" s="634">
        <f>IF(ISERROR(AE72+AJ72+AO72),"Remplir droite",(AE72+AJ72+AO72))</f>
        <v>105</v>
      </c>
      <c r="Y72" s="635"/>
      <c r="Z72" s="635"/>
      <c r="AA72" s="635"/>
      <c r="AB72" s="636"/>
      <c r="AC72" s="632" t="str">
        <f>IF(R72=0,"",X72/R72)</f>
        <v/>
      </c>
      <c r="AD72" s="633"/>
      <c r="AE72" s="627"/>
      <c r="AF72" s="627"/>
      <c r="AG72" s="627"/>
      <c r="AH72" s="627"/>
      <c r="AI72" s="630"/>
      <c r="AJ72" s="626">
        <v>105</v>
      </c>
      <c r="AK72" s="627"/>
      <c r="AL72" s="627"/>
      <c r="AM72" s="627"/>
      <c r="AN72" s="627"/>
      <c r="AO72" s="626"/>
      <c r="AP72" s="627"/>
      <c r="AQ72" s="627"/>
      <c r="AR72" s="627"/>
      <c r="AS72" s="627"/>
      <c r="AT72"/>
      <c r="AU72"/>
      <c r="AV72"/>
    </row>
    <row r="73" spans="1:56" ht="12" customHeight="1" thickBot="1" x14ac:dyDescent="0.35">
      <c r="A73"/>
      <c r="B73"/>
      <c r="C73"/>
      <c r="D73" s="649"/>
      <c r="E73" s="650"/>
      <c r="F73" s="650"/>
      <c r="G73" s="650"/>
      <c r="H73" s="650"/>
      <c r="I73" s="650"/>
      <c r="J73" s="650"/>
      <c r="K73" s="650"/>
      <c r="L73" s="650"/>
      <c r="M73" s="650"/>
      <c r="N73" s="650"/>
      <c r="O73" s="650"/>
      <c r="P73" s="651"/>
      <c r="Q73"/>
      <c r="R73" s="643"/>
      <c r="S73" s="644"/>
      <c r="T73" s="644"/>
      <c r="U73" s="644"/>
      <c r="V73" s="645"/>
      <c r="W73"/>
      <c r="X73" s="637"/>
      <c r="Y73" s="638"/>
      <c r="Z73" s="638"/>
      <c r="AA73" s="638"/>
      <c r="AB73" s="639"/>
      <c r="AC73" s="632"/>
      <c r="AD73" s="633"/>
      <c r="AE73" s="629"/>
      <c r="AF73" s="629"/>
      <c r="AG73" s="629"/>
      <c r="AH73" s="629"/>
      <c r="AI73" s="631"/>
      <c r="AJ73" s="628"/>
      <c r="AK73" s="629"/>
      <c r="AL73" s="629"/>
      <c r="AM73" s="629"/>
      <c r="AN73" s="629"/>
      <c r="AO73" s="628"/>
      <c r="AP73" s="629"/>
      <c r="AQ73" s="629"/>
      <c r="AR73" s="629"/>
      <c r="AS73" s="629"/>
      <c r="AT73"/>
      <c r="AU73"/>
      <c r="AV73"/>
    </row>
    <row r="74" spans="1:56" ht="12" customHeight="1" x14ac:dyDescent="0.3">
      <c r="A74"/>
      <c r="B74"/>
      <c r="C74"/>
      <c r="D74"/>
      <c r="E74"/>
      <c r="F74"/>
      <c r="G74"/>
      <c r="H74"/>
      <c r="I74"/>
      <c r="J74"/>
      <c r="K74"/>
      <c r="L74"/>
      <c r="M74"/>
      <c r="N74"/>
      <c r="O74"/>
      <c r="P74"/>
      <c r="Q74"/>
      <c r="R74" s="92"/>
      <c r="S74" s="92"/>
      <c r="T74" s="92"/>
      <c r="U74" s="92"/>
      <c r="V74" s="92"/>
      <c r="W74"/>
      <c r="X74" s="92"/>
      <c r="Y74" s="92"/>
      <c r="Z74" s="92"/>
      <c r="AA74" s="92"/>
      <c r="AB74" s="92"/>
      <c r="AC74" s="95"/>
      <c r="AD74" s="96"/>
      <c r="AE74" s="94"/>
      <c r="AF74" s="94"/>
      <c r="AG74" s="94"/>
      <c r="AH74" s="94"/>
      <c r="AI74" s="94"/>
      <c r="AJ74" s="89"/>
      <c r="AK74" s="89"/>
      <c r="AL74" s="89"/>
      <c r="AM74" s="89"/>
      <c r="AN74" s="89"/>
      <c r="AO74" s="89"/>
      <c r="AP74" s="89"/>
      <c r="AQ74" s="89"/>
      <c r="AR74" s="89"/>
      <c r="AS74" s="89"/>
      <c r="AT74"/>
      <c r="AU74"/>
      <c r="AV74"/>
    </row>
    <row r="75" spans="1:56" ht="12" customHeight="1"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row>
    <row r="76" spans="1:56" ht="12" customHeight="1"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row>
    <row r="77" spans="1:56" ht="12" customHeight="1" x14ac:dyDescent="0.3">
      <c r="A77"/>
      <c r="B77"/>
      <c r="C77"/>
      <c r="D77" s="379" t="s">
        <v>242</v>
      </c>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120"/>
      <c r="AX77" s="120"/>
      <c r="AY77" s="120"/>
      <c r="AZ77" s="120"/>
      <c r="BA77" s="120"/>
      <c r="BB77" s="120"/>
      <c r="BC77" s="120"/>
      <c r="BD77" s="120"/>
    </row>
    <row r="78" spans="1:56" ht="12" customHeight="1" thickBot="1" x14ac:dyDescent="0.35">
      <c r="A78"/>
      <c r="B78"/>
      <c r="C78"/>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120"/>
      <c r="AX78" s="120"/>
      <c r="AY78" s="120"/>
      <c r="AZ78" s="120"/>
      <c r="BA78" s="120"/>
      <c r="BB78" s="120"/>
      <c r="BC78" s="120"/>
    </row>
    <row r="79" spans="1:56" ht="12" customHeight="1" x14ac:dyDescent="0.3">
      <c r="A79"/>
      <c r="B79"/>
      <c r="C79"/>
      <c r="D79"/>
      <c r="E79"/>
      <c r="F79"/>
      <c r="G79"/>
      <c r="H79"/>
      <c r="I79"/>
      <c r="J79"/>
      <c r="K79"/>
      <c r="L79"/>
      <c r="M79" s="572" t="s">
        <v>26</v>
      </c>
      <c r="N79" s="573"/>
      <c r="O79" s="573"/>
      <c r="P79" s="573"/>
      <c r="Q79" s="573"/>
      <c r="R79" s="574"/>
      <c r="S79"/>
      <c r="T79" s="572" t="s">
        <v>27</v>
      </c>
      <c r="U79" s="573"/>
      <c r="V79" s="573"/>
      <c r="W79" s="573"/>
      <c r="X79" s="573"/>
      <c r="Y79" s="574"/>
      <c r="Z79"/>
      <c r="AA79" s="572" t="s">
        <v>859</v>
      </c>
      <c r="AB79" s="573"/>
      <c r="AC79" s="573"/>
      <c r="AD79" s="573"/>
      <c r="AE79" s="573"/>
      <c r="AF79" s="574"/>
      <c r="AG79"/>
      <c r="AH79" s="572" t="s">
        <v>858</v>
      </c>
      <c r="AI79" s="573"/>
      <c r="AJ79" s="573"/>
      <c r="AK79" s="573"/>
      <c r="AL79" s="573"/>
      <c r="AM79" s="574"/>
      <c r="AN79"/>
      <c r="AO79" s="572" t="s">
        <v>240</v>
      </c>
      <c r="AP79" s="573"/>
      <c r="AQ79" s="573"/>
      <c r="AR79" s="573"/>
      <c r="AS79" s="573"/>
      <c r="AT79" s="574"/>
      <c r="AU79"/>
      <c r="AV79"/>
    </row>
    <row r="80" spans="1:56" ht="12" customHeight="1" thickBot="1" x14ac:dyDescent="0.35">
      <c r="A80"/>
      <c r="B80"/>
      <c r="C80"/>
      <c r="D80"/>
      <c r="E80"/>
      <c r="F80"/>
      <c r="G80"/>
      <c r="H80"/>
      <c r="I80"/>
      <c r="J80"/>
      <c r="K80"/>
      <c r="L80"/>
      <c r="M80" s="575"/>
      <c r="N80" s="576"/>
      <c r="O80" s="576"/>
      <c r="P80" s="576"/>
      <c r="Q80" s="576"/>
      <c r="R80" s="577"/>
      <c r="S80"/>
      <c r="T80" s="575"/>
      <c r="U80" s="576"/>
      <c r="V80" s="576"/>
      <c r="W80" s="576"/>
      <c r="X80" s="576"/>
      <c r="Y80" s="577"/>
      <c r="Z80"/>
      <c r="AA80" s="575"/>
      <c r="AB80" s="576"/>
      <c r="AC80" s="576"/>
      <c r="AD80" s="576"/>
      <c r="AE80" s="576"/>
      <c r="AF80" s="577"/>
      <c r="AG80"/>
      <c r="AH80" s="575"/>
      <c r="AI80" s="576"/>
      <c r="AJ80" s="576"/>
      <c r="AK80" s="576"/>
      <c r="AL80" s="576"/>
      <c r="AM80" s="577"/>
      <c r="AN80"/>
      <c r="AO80" s="575"/>
      <c r="AP80" s="576"/>
      <c r="AQ80" s="576"/>
      <c r="AR80" s="576"/>
      <c r="AS80" s="576"/>
      <c r="AT80" s="577"/>
      <c r="AU80"/>
      <c r="AV80"/>
    </row>
    <row r="81" spans="1:60" ht="12" customHeight="1" thickBo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1:60" ht="12" customHeight="1" x14ac:dyDescent="0.3">
      <c r="A82"/>
      <c r="B82"/>
      <c r="C82"/>
      <c r="D82" s="646" t="s">
        <v>243</v>
      </c>
      <c r="E82" s="647"/>
      <c r="F82" s="647"/>
      <c r="G82" s="647"/>
      <c r="H82" s="647"/>
      <c r="I82" s="647"/>
      <c r="J82" s="647"/>
      <c r="K82" s="648"/>
      <c r="L82"/>
      <c r="M82" s="675">
        <v>1</v>
      </c>
      <c r="N82" s="676"/>
      <c r="O82" s="676"/>
      <c r="P82" s="676"/>
      <c r="Q82" s="676"/>
      <c r="R82" s="677"/>
      <c r="S82"/>
      <c r="T82" s="675">
        <v>2</v>
      </c>
      <c r="U82" s="676"/>
      <c r="V82" s="676"/>
      <c r="W82" s="676"/>
      <c r="X82" s="676"/>
      <c r="Y82" s="677"/>
      <c r="Z82" s="125"/>
      <c r="AA82" s="675">
        <v>3</v>
      </c>
      <c r="AB82" s="676"/>
      <c r="AC82" s="676"/>
      <c r="AD82" s="676"/>
      <c r="AE82" s="676"/>
      <c r="AF82" s="677"/>
      <c r="AG82" s="125"/>
      <c r="AH82" s="675">
        <v>4</v>
      </c>
      <c r="AI82" s="676"/>
      <c r="AJ82" s="676"/>
      <c r="AK82" s="676"/>
      <c r="AL82" s="676"/>
      <c r="AM82" s="677"/>
      <c r="AN82" s="125"/>
      <c r="AO82" s="675">
        <v>5</v>
      </c>
      <c r="AP82" s="676"/>
      <c r="AQ82" s="676"/>
      <c r="AR82" s="676"/>
      <c r="AS82" s="676"/>
      <c r="AT82" s="677"/>
      <c r="AU82"/>
      <c r="AV82"/>
    </row>
    <row r="83" spans="1:60" ht="12" customHeight="1" thickBot="1" x14ac:dyDescent="0.35">
      <c r="A83"/>
      <c r="B83"/>
      <c r="C83"/>
      <c r="D83" s="649"/>
      <c r="E83" s="650"/>
      <c r="F83" s="650"/>
      <c r="G83" s="650"/>
      <c r="H83" s="650"/>
      <c r="I83" s="650"/>
      <c r="J83" s="650"/>
      <c r="K83" s="651"/>
      <c r="L83"/>
      <c r="M83" s="678"/>
      <c r="N83" s="679"/>
      <c r="O83" s="679"/>
      <c r="P83" s="679"/>
      <c r="Q83" s="679"/>
      <c r="R83" s="680"/>
      <c r="S83"/>
      <c r="T83" s="678"/>
      <c r="U83" s="679"/>
      <c r="V83" s="679"/>
      <c r="W83" s="679"/>
      <c r="X83" s="679"/>
      <c r="Y83" s="680"/>
      <c r="Z83" s="125"/>
      <c r="AA83" s="678"/>
      <c r="AB83" s="679"/>
      <c r="AC83" s="679"/>
      <c r="AD83" s="679"/>
      <c r="AE83" s="679"/>
      <c r="AF83" s="680"/>
      <c r="AG83" s="125"/>
      <c r="AH83" s="678"/>
      <c r="AI83" s="679"/>
      <c r="AJ83" s="679"/>
      <c r="AK83" s="679"/>
      <c r="AL83" s="679"/>
      <c r="AM83" s="680"/>
      <c r="AN83" s="125"/>
      <c r="AO83" s="678"/>
      <c r="AP83" s="679"/>
      <c r="AQ83" s="679"/>
      <c r="AR83" s="679"/>
      <c r="AS83" s="679"/>
      <c r="AT83" s="680"/>
      <c r="AU83"/>
      <c r="AV83"/>
    </row>
    <row r="84" spans="1:60" ht="12" customHeight="1" x14ac:dyDescent="0.3">
      <c r="A84"/>
      <c r="B84"/>
      <c r="C84"/>
      <c r="D84"/>
      <c r="E84"/>
      <c r="F84"/>
      <c r="G84"/>
      <c r="H84"/>
      <c r="I84"/>
      <c r="J84"/>
      <c r="K84"/>
      <c r="L84"/>
      <c r="M84"/>
      <c r="N84"/>
      <c r="O84"/>
      <c r="P84"/>
      <c r="Q84"/>
      <c r="R84"/>
      <c r="S84"/>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c r="AU84"/>
      <c r="AV84"/>
    </row>
    <row r="85" spans="1:60"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685" t="e">
        <f>VLOOKUP(T82,Liste!$A:$B,2,FALSE)</f>
        <v>#N/A</v>
      </c>
      <c r="AY85" s="685"/>
      <c r="AZ85" s="685" t="e">
        <f>VLOOKUP(AA82,Liste!$A:$B,2,FALSE)</f>
        <v>#N/A</v>
      </c>
      <c r="BA85" s="685"/>
      <c r="BB85" s="685" t="e">
        <f>VLOOKUP(AH82,Liste!$A:$B,2,FALSE)</f>
        <v>#N/A</v>
      </c>
      <c r="BC85" s="685"/>
      <c r="BD85" s="685" t="e">
        <f>VLOOKUP(AO82,Liste!$A:$B,2,FALSE)</f>
        <v>#N/A</v>
      </c>
      <c r="BE85" s="685"/>
      <c r="BG85" s="124"/>
      <c r="BH85" s="124"/>
    </row>
    <row r="86" spans="1:60"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685"/>
      <c r="AY86" s="685"/>
      <c r="AZ86" s="685"/>
      <c r="BA86" s="685"/>
      <c r="BB86" s="685"/>
      <c r="BC86" s="685"/>
      <c r="BD86" s="685"/>
      <c r="BE86" s="685"/>
      <c r="BG86" s="124"/>
      <c r="BH86" s="124"/>
    </row>
    <row r="87" spans="1:60"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60" ht="12" customHeight="1" thickBot="1" x14ac:dyDescent="0.35">
      <c r="A88" s="396" t="s">
        <v>244</v>
      </c>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row>
    <row r="89" spans="1:60" ht="12" customHeight="1" thickTop="1" x14ac:dyDescent="0.3">
      <c r="A89" s="378"/>
      <c r="B89" s="378"/>
      <c r="C89" s="378"/>
      <c r="D89" s="379" t="str">
        <f>D1</f>
        <v>Appel à projets commun 2019</v>
      </c>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686" t="s">
        <v>252</v>
      </c>
      <c r="AO89" s="687"/>
      <c r="AP89" s="687"/>
      <c r="AQ89" s="687"/>
      <c r="AR89" s="687"/>
      <c r="AS89" s="687"/>
      <c r="AT89" s="687"/>
      <c r="AU89" s="687"/>
      <c r="AV89" s="688"/>
    </row>
    <row r="90" spans="1:60" ht="12" customHeight="1" x14ac:dyDescent="0.3">
      <c r="A90" s="378"/>
      <c r="B90" s="378"/>
      <c r="C90" s="378"/>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689"/>
      <c r="AO90" s="420"/>
      <c r="AP90" s="420"/>
      <c r="AQ90" s="420"/>
      <c r="AR90" s="420"/>
      <c r="AS90" s="420"/>
      <c r="AT90" s="420"/>
      <c r="AU90" s="420"/>
      <c r="AV90" s="690"/>
    </row>
    <row r="91" spans="1:60" ht="12" customHeight="1" thickBot="1" x14ac:dyDescent="0.35">
      <c r="A91" s="378"/>
      <c r="B91" s="378"/>
      <c r="C91" s="378"/>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691"/>
      <c r="AO91" s="692"/>
      <c r="AP91" s="692"/>
      <c r="AQ91" s="692"/>
      <c r="AR91" s="692"/>
      <c r="AS91" s="692"/>
      <c r="AT91" s="692"/>
      <c r="AU91" s="692"/>
      <c r="AV91" s="693"/>
    </row>
    <row r="92" spans="1:60" ht="12" customHeight="1" thickTop="1" x14ac:dyDescent="0.3">
      <c r="A92"/>
      <c r="B92"/>
      <c r="C92"/>
      <c r="D92" s="379" t="s">
        <v>254</v>
      </c>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120"/>
      <c r="AX92" s="120"/>
      <c r="AY92" s="120"/>
      <c r="AZ92" s="120"/>
      <c r="BA92" s="120"/>
      <c r="BB92" s="120"/>
      <c r="BC92" s="120"/>
      <c r="BD92" s="120"/>
    </row>
    <row r="93" spans="1:60" ht="12" customHeight="1" x14ac:dyDescent="0.3">
      <c r="A93"/>
      <c r="B93"/>
      <c r="C93"/>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120"/>
      <c r="AX93" s="120"/>
      <c r="AY93" s="120"/>
      <c r="AZ93" s="120"/>
      <c r="BA93" s="120"/>
      <c r="BB93" s="120"/>
      <c r="BC93" s="120"/>
    </row>
    <row r="94" spans="1:60" ht="12" customHeight="1"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1:60" ht="12" customHeight="1" x14ac:dyDescent="0.3">
      <c r="A95"/>
      <c r="B95"/>
      <c r="C95" s="681" t="s">
        <v>4153</v>
      </c>
      <c r="D95" s="681"/>
      <c r="E95" s="681"/>
      <c r="F95" s="681"/>
      <c r="G95" s="681"/>
      <c r="H95" s="681"/>
      <c r="I95" s="681"/>
      <c r="J95" s="681"/>
      <c r="K95" s="681"/>
      <c r="L95" s="681"/>
      <c r="M95" s="681"/>
      <c r="N95" s="681"/>
      <c r="O95" s="681"/>
      <c r="P95" s="681"/>
      <c r="Q95" s="681"/>
      <c r="R95" s="681"/>
      <c r="S95" s="681"/>
      <c r="T95" s="681"/>
      <c r="U95" s="681"/>
      <c r="V95" s="681"/>
      <c r="W95" s="681"/>
      <c r="X95" s="681"/>
      <c r="Y95" s="681"/>
      <c r="Z95" s="681"/>
      <c r="AA95" s="681"/>
      <c r="AB95" s="681"/>
      <c r="AC95" s="681"/>
      <c r="AD95" s="681"/>
      <c r="AE95" s="681"/>
      <c r="AF95" s="681"/>
      <c r="AG95" s="681"/>
      <c r="AH95" s="682"/>
      <c r="AI95" s="510"/>
      <c r="AJ95" s="510"/>
      <c r="AK95" s="510"/>
      <c r="AL95" s="510"/>
      <c r="AM95" s="510"/>
      <c r="AN95" s="510"/>
      <c r="AO95" s="510"/>
      <c r="AP95" s="511"/>
      <c r="AQ95"/>
      <c r="AR95"/>
      <c r="AS95"/>
      <c r="AT95"/>
      <c r="AU95"/>
      <c r="AV95"/>
    </row>
    <row r="96" spans="1:60" ht="12" customHeight="1" x14ac:dyDescent="0.3">
      <c r="A96"/>
      <c r="B96"/>
      <c r="C96" s="681"/>
      <c r="D96" s="681"/>
      <c r="E96" s="681"/>
      <c r="F96" s="681"/>
      <c r="G96" s="681"/>
      <c r="H96" s="681"/>
      <c r="I96" s="681"/>
      <c r="J96" s="681"/>
      <c r="K96" s="681"/>
      <c r="L96" s="681"/>
      <c r="M96" s="681"/>
      <c r="N96" s="681"/>
      <c r="O96" s="681"/>
      <c r="P96" s="681"/>
      <c r="Q96" s="681"/>
      <c r="R96" s="681"/>
      <c r="S96" s="681"/>
      <c r="T96" s="681"/>
      <c r="U96" s="681"/>
      <c r="V96" s="681"/>
      <c r="W96" s="681"/>
      <c r="X96" s="681"/>
      <c r="Y96" s="681"/>
      <c r="Z96" s="681"/>
      <c r="AA96" s="681"/>
      <c r="AB96" s="681"/>
      <c r="AC96" s="681"/>
      <c r="AD96" s="681"/>
      <c r="AE96" s="681"/>
      <c r="AF96" s="681"/>
      <c r="AG96" s="681"/>
      <c r="AH96" s="683"/>
      <c r="AI96" s="516"/>
      <c r="AJ96" s="516"/>
      <c r="AK96" s="516"/>
      <c r="AL96" s="516"/>
      <c r="AM96" s="516"/>
      <c r="AN96" s="516"/>
      <c r="AO96" s="516"/>
      <c r="AP96" s="684"/>
      <c r="AQ96"/>
      <c r="AR96"/>
      <c r="AS96"/>
      <c r="AT96"/>
      <c r="AU96"/>
      <c r="AV96"/>
    </row>
    <row r="97" spans="1:48" ht="12" customHeight="1" x14ac:dyDescent="0.3">
      <c r="A97"/>
      <c r="B97"/>
      <c r="C97" s="681"/>
      <c r="D97" s="681"/>
      <c r="E97" s="681"/>
      <c r="F97" s="681"/>
      <c r="G97" s="681"/>
      <c r="H97" s="681"/>
      <c r="I97" s="681"/>
      <c r="J97" s="681"/>
      <c r="K97" s="681"/>
      <c r="L97" s="681"/>
      <c r="M97" s="681"/>
      <c r="N97" s="681"/>
      <c r="O97" s="681"/>
      <c r="P97" s="681"/>
      <c r="Q97" s="681"/>
      <c r="R97" s="681"/>
      <c r="S97" s="681"/>
      <c r="T97" s="681"/>
      <c r="U97" s="681"/>
      <c r="V97" s="681"/>
      <c r="W97" s="681"/>
      <c r="X97" s="681"/>
      <c r="Y97" s="681"/>
      <c r="Z97" s="681"/>
      <c r="AA97" s="681"/>
      <c r="AB97" s="681"/>
      <c r="AC97" s="681"/>
      <c r="AD97" s="681"/>
      <c r="AE97" s="681"/>
      <c r="AF97" s="681"/>
      <c r="AG97" s="681"/>
      <c r="AH97" s="512"/>
      <c r="AI97" s="513"/>
      <c r="AJ97" s="513"/>
      <c r="AK97" s="513"/>
      <c r="AL97" s="513"/>
      <c r="AM97" s="513"/>
      <c r="AN97" s="513"/>
      <c r="AO97" s="513"/>
      <c r="AP97" s="514"/>
      <c r="AQ97"/>
      <c r="AR97"/>
      <c r="AS97"/>
      <c r="AT97"/>
      <c r="AU97"/>
      <c r="AV97"/>
    </row>
    <row r="98" spans="1:48" ht="12" customHeight="1"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1:48" ht="12" customHeight="1"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1:48" ht="12" customHeight="1"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1:48" ht="12" customHeight="1"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1:48" ht="12" customHeight="1" x14ac:dyDescent="0.3">
      <c r="A102"/>
      <c r="B102"/>
      <c r="C102"/>
      <c r="D102" s="379" t="s">
        <v>255</v>
      </c>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row>
    <row r="103" spans="1:48" ht="12" customHeight="1" x14ac:dyDescent="0.3">
      <c r="A103"/>
      <c r="B103"/>
      <c r="C103"/>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row>
    <row r="104" spans="1:48" ht="12" customHeight="1" x14ac:dyDescent="0.3">
      <c r="A104"/>
      <c r="B104" s="590" t="str">
        <f>IF(D104=0,"",1)</f>
        <v/>
      </c>
      <c r="C104" s="591"/>
      <c r="D104" s="584"/>
      <c r="E104" s="585"/>
      <c r="F104" s="585"/>
      <c r="G104" s="585"/>
      <c r="H104" s="585"/>
      <c r="I104" s="585"/>
      <c r="J104" s="585"/>
      <c r="K104" s="585"/>
      <c r="L104" s="585"/>
      <c r="M104" s="585"/>
      <c r="N104" s="585"/>
      <c r="O104" s="585"/>
      <c r="P104" s="585"/>
      <c r="Q104" s="585"/>
      <c r="R104" s="585"/>
      <c r="S104" s="585"/>
      <c r="T104" s="585"/>
      <c r="U104" s="585"/>
      <c r="V104" s="585"/>
      <c r="W104" s="585"/>
      <c r="X104" s="585"/>
      <c r="Y104" s="585"/>
      <c r="Z104" s="585"/>
      <c r="AA104" s="585"/>
      <c r="AB104" s="585"/>
      <c r="AC104" s="585"/>
      <c r="AD104" s="585"/>
      <c r="AE104" s="585"/>
      <c r="AF104" s="585"/>
      <c r="AG104" s="585"/>
      <c r="AH104" s="585"/>
      <c r="AI104" s="585"/>
      <c r="AJ104" s="585"/>
      <c r="AK104" s="585"/>
      <c r="AL104" s="585"/>
      <c r="AM104" s="585"/>
      <c r="AN104" s="585"/>
      <c r="AO104" s="585"/>
      <c r="AP104" s="585"/>
      <c r="AQ104" s="585"/>
      <c r="AR104" s="585"/>
      <c r="AS104" s="585"/>
      <c r="AT104" s="585"/>
      <c r="AU104" s="586"/>
      <c r="AV104"/>
    </row>
    <row r="105" spans="1:48" ht="12" customHeight="1" x14ac:dyDescent="0.3">
      <c r="A105"/>
      <c r="B105" s="590"/>
      <c r="C105" s="591"/>
      <c r="D105" s="587"/>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K105" s="588"/>
      <c r="AL105" s="588"/>
      <c r="AM105" s="588"/>
      <c r="AN105" s="588"/>
      <c r="AO105" s="588"/>
      <c r="AP105" s="588"/>
      <c r="AQ105" s="588"/>
      <c r="AR105" s="588"/>
      <c r="AS105" s="588"/>
      <c r="AT105" s="588"/>
      <c r="AU105" s="589"/>
      <c r="AV105"/>
    </row>
    <row r="106" spans="1:48" ht="12" customHeight="1" x14ac:dyDescent="0.3">
      <c r="A106"/>
      <c r="B106" s="590" t="str">
        <f>IF(D106=0,"",B104+1)</f>
        <v/>
      </c>
      <c r="C106" s="591"/>
      <c r="D106" s="584"/>
      <c r="E106" s="585"/>
      <c r="F106" s="585"/>
      <c r="G106" s="585"/>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585"/>
      <c r="AO106" s="585"/>
      <c r="AP106" s="585"/>
      <c r="AQ106" s="585"/>
      <c r="AR106" s="585"/>
      <c r="AS106" s="585"/>
      <c r="AT106" s="585"/>
      <c r="AU106" s="586"/>
      <c r="AV106"/>
    </row>
    <row r="107" spans="1:48" ht="12" customHeight="1" x14ac:dyDescent="0.3">
      <c r="A107"/>
      <c r="B107" s="590"/>
      <c r="C107" s="591"/>
      <c r="D107" s="587"/>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9"/>
      <c r="AV107"/>
    </row>
    <row r="108" spans="1:48" ht="12" customHeight="1" x14ac:dyDescent="0.3">
      <c r="A108"/>
      <c r="B108" s="590" t="str">
        <f t="shared" ref="B108" si="0">IF(D108=0,"",B106+1)</f>
        <v/>
      </c>
      <c r="C108" s="591"/>
      <c r="D108" s="584"/>
      <c r="E108" s="585"/>
      <c r="F108" s="585"/>
      <c r="G108" s="585"/>
      <c r="H108" s="585"/>
      <c r="I108" s="585"/>
      <c r="J108" s="585"/>
      <c r="K108" s="585"/>
      <c r="L108" s="585"/>
      <c r="M108" s="585"/>
      <c r="N108" s="585"/>
      <c r="O108" s="585"/>
      <c r="P108" s="585"/>
      <c r="Q108" s="585"/>
      <c r="R108" s="585"/>
      <c r="S108" s="585"/>
      <c r="T108" s="585"/>
      <c r="U108" s="585"/>
      <c r="V108" s="585"/>
      <c r="W108" s="585"/>
      <c r="X108" s="585"/>
      <c r="Y108" s="585"/>
      <c r="Z108" s="585"/>
      <c r="AA108" s="585"/>
      <c r="AB108" s="585"/>
      <c r="AC108" s="585"/>
      <c r="AD108" s="585"/>
      <c r="AE108" s="585"/>
      <c r="AF108" s="585"/>
      <c r="AG108" s="585"/>
      <c r="AH108" s="585"/>
      <c r="AI108" s="585"/>
      <c r="AJ108" s="585"/>
      <c r="AK108" s="585"/>
      <c r="AL108" s="585"/>
      <c r="AM108" s="585"/>
      <c r="AN108" s="585"/>
      <c r="AO108" s="585"/>
      <c r="AP108" s="585"/>
      <c r="AQ108" s="585"/>
      <c r="AR108" s="585"/>
      <c r="AS108" s="585"/>
      <c r="AT108" s="585"/>
      <c r="AU108" s="586"/>
      <c r="AV108"/>
    </row>
    <row r="109" spans="1:48" ht="12" customHeight="1" x14ac:dyDescent="0.3">
      <c r="A109"/>
      <c r="B109" s="590"/>
      <c r="C109" s="591"/>
      <c r="D109" s="587"/>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8"/>
      <c r="AR109" s="588"/>
      <c r="AS109" s="588"/>
      <c r="AT109" s="588"/>
      <c r="AU109" s="589"/>
      <c r="AV109"/>
    </row>
    <row r="110" spans="1:48" ht="12" customHeight="1" x14ac:dyDescent="0.3">
      <c r="A110"/>
      <c r="B110" s="590" t="str">
        <f t="shared" ref="B110" si="1">IF(D110=0,"",B108+1)</f>
        <v/>
      </c>
      <c r="C110" s="591"/>
      <c r="D110" s="584"/>
      <c r="E110" s="585"/>
      <c r="F110" s="585"/>
      <c r="G110" s="585"/>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6"/>
      <c r="AV110"/>
    </row>
    <row r="111" spans="1:48" ht="12" customHeight="1" x14ac:dyDescent="0.3">
      <c r="A111"/>
      <c r="B111" s="590"/>
      <c r="C111" s="591"/>
      <c r="D111" s="587"/>
      <c r="E111" s="588"/>
      <c r="F111" s="588"/>
      <c r="G111" s="588"/>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8"/>
      <c r="AR111" s="588"/>
      <c r="AS111" s="588"/>
      <c r="AT111" s="588"/>
      <c r="AU111" s="589"/>
      <c r="AV111"/>
    </row>
    <row r="112" spans="1:48" ht="12" customHeight="1" x14ac:dyDescent="0.3">
      <c r="A112"/>
      <c r="B112" s="590" t="str">
        <f t="shared" ref="B112" si="2">IF(D112=0,"",B110+1)</f>
        <v/>
      </c>
      <c r="C112" s="591"/>
      <c r="D112" s="584"/>
      <c r="E112" s="585"/>
      <c r="F112" s="585"/>
      <c r="G112" s="58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c r="AJ112" s="585"/>
      <c r="AK112" s="585"/>
      <c r="AL112" s="585"/>
      <c r="AM112" s="585"/>
      <c r="AN112" s="585"/>
      <c r="AO112" s="585"/>
      <c r="AP112" s="585"/>
      <c r="AQ112" s="585"/>
      <c r="AR112" s="585"/>
      <c r="AS112" s="585"/>
      <c r="AT112" s="585"/>
      <c r="AU112" s="586"/>
      <c r="AV112"/>
    </row>
    <row r="113" spans="1:48" ht="12" customHeight="1" x14ac:dyDescent="0.3">
      <c r="A113"/>
      <c r="B113" s="590"/>
      <c r="C113" s="591"/>
      <c r="D113" s="587"/>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9"/>
      <c r="AV113"/>
    </row>
    <row r="114" spans="1:48" ht="12" customHeight="1" x14ac:dyDescent="0.3">
      <c r="A114"/>
      <c r="B114" s="590" t="str">
        <f t="shared" ref="B114" si="3">IF(D114=0,"",B112+1)</f>
        <v/>
      </c>
      <c r="C114" s="591"/>
      <c r="D114" s="584"/>
      <c r="E114" s="585"/>
      <c r="F114" s="585"/>
      <c r="G114" s="585"/>
      <c r="H114" s="585"/>
      <c r="I114" s="585"/>
      <c r="J114" s="585"/>
      <c r="K114" s="585"/>
      <c r="L114" s="585"/>
      <c r="M114" s="585"/>
      <c r="N114" s="585"/>
      <c r="O114" s="585"/>
      <c r="P114" s="585"/>
      <c r="Q114" s="585"/>
      <c r="R114" s="585"/>
      <c r="S114" s="585"/>
      <c r="T114" s="585"/>
      <c r="U114" s="585"/>
      <c r="V114" s="585"/>
      <c r="W114" s="585"/>
      <c r="X114" s="585"/>
      <c r="Y114" s="585"/>
      <c r="Z114" s="585"/>
      <c r="AA114" s="585"/>
      <c r="AB114" s="585"/>
      <c r="AC114" s="585"/>
      <c r="AD114" s="585"/>
      <c r="AE114" s="585"/>
      <c r="AF114" s="585"/>
      <c r="AG114" s="585"/>
      <c r="AH114" s="585"/>
      <c r="AI114" s="585"/>
      <c r="AJ114" s="585"/>
      <c r="AK114" s="585"/>
      <c r="AL114" s="585"/>
      <c r="AM114" s="585"/>
      <c r="AN114" s="585"/>
      <c r="AO114" s="585"/>
      <c r="AP114" s="585"/>
      <c r="AQ114" s="585"/>
      <c r="AR114" s="585"/>
      <c r="AS114" s="585"/>
      <c r="AT114" s="585"/>
      <c r="AU114" s="586"/>
      <c r="AV114"/>
    </row>
    <row r="115" spans="1:48" ht="12" customHeight="1" x14ac:dyDescent="0.3">
      <c r="A115"/>
      <c r="B115" s="590"/>
      <c r="C115" s="591"/>
      <c r="D115" s="587"/>
      <c r="E115" s="588"/>
      <c r="F115" s="588"/>
      <c r="G115" s="588"/>
      <c r="H115" s="588"/>
      <c r="I115" s="588"/>
      <c r="J115" s="588"/>
      <c r="K115" s="588"/>
      <c r="L115" s="588"/>
      <c r="M115" s="588"/>
      <c r="N115" s="588"/>
      <c r="O115" s="588"/>
      <c r="P115" s="588"/>
      <c r="Q115" s="588"/>
      <c r="R115" s="588"/>
      <c r="S115" s="588"/>
      <c r="T115" s="588"/>
      <c r="U115" s="588"/>
      <c r="V115" s="588"/>
      <c r="W115" s="588"/>
      <c r="X115" s="588"/>
      <c r="Y115" s="588"/>
      <c r="Z115" s="588"/>
      <c r="AA115" s="588"/>
      <c r="AB115" s="588"/>
      <c r="AC115" s="588"/>
      <c r="AD115" s="588"/>
      <c r="AE115" s="588"/>
      <c r="AF115" s="588"/>
      <c r="AG115" s="588"/>
      <c r="AH115" s="588"/>
      <c r="AI115" s="588"/>
      <c r="AJ115" s="588"/>
      <c r="AK115" s="588"/>
      <c r="AL115" s="588"/>
      <c r="AM115" s="588"/>
      <c r="AN115" s="588"/>
      <c r="AO115" s="588"/>
      <c r="AP115" s="588"/>
      <c r="AQ115" s="588"/>
      <c r="AR115" s="588"/>
      <c r="AS115" s="588"/>
      <c r="AT115" s="588"/>
      <c r="AU115" s="589"/>
      <c r="AV115"/>
    </row>
    <row r="116" spans="1:48" ht="12" customHeight="1" x14ac:dyDescent="0.3">
      <c r="A116"/>
      <c r="B116" s="590" t="str">
        <f t="shared" ref="B116" si="4">IF(D116=0,"",B114+1)</f>
        <v/>
      </c>
      <c r="C116" s="591"/>
      <c r="D116" s="584"/>
      <c r="E116" s="585"/>
      <c r="F116" s="585"/>
      <c r="G116" s="585"/>
      <c r="H116" s="585"/>
      <c r="I116" s="585"/>
      <c r="J116" s="585"/>
      <c r="K116" s="585"/>
      <c r="L116" s="585"/>
      <c r="M116" s="585"/>
      <c r="N116" s="585"/>
      <c r="O116" s="585"/>
      <c r="P116" s="585"/>
      <c r="Q116" s="585"/>
      <c r="R116" s="585"/>
      <c r="S116" s="585"/>
      <c r="T116" s="585"/>
      <c r="U116" s="585"/>
      <c r="V116" s="585"/>
      <c r="W116" s="585"/>
      <c r="X116" s="585"/>
      <c r="Y116" s="585"/>
      <c r="Z116" s="585"/>
      <c r="AA116" s="585"/>
      <c r="AB116" s="585"/>
      <c r="AC116" s="585"/>
      <c r="AD116" s="585"/>
      <c r="AE116" s="585"/>
      <c r="AF116" s="585"/>
      <c r="AG116" s="585"/>
      <c r="AH116" s="585"/>
      <c r="AI116" s="585"/>
      <c r="AJ116" s="585"/>
      <c r="AK116" s="585"/>
      <c r="AL116" s="585"/>
      <c r="AM116" s="585"/>
      <c r="AN116" s="585"/>
      <c r="AO116" s="585"/>
      <c r="AP116" s="585"/>
      <c r="AQ116" s="585"/>
      <c r="AR116" s="585"/>
      <c r="AS116" s="585"/>
      <c r="AT116" s="585"/>
      <c r="AU116" s="586"/>
      <c r="AV116"/>
    </row>
    <row r="117" spans="1:48" ht="12" customHeight="1" x14ac:dyDescent="0.3">
      <c r="A117"/>
      <c r="B117" s="590"/>
      <c r="C117" s="591"/>
      <c r="D117" s="587"/>
      <c r="E117" s="588"/>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8"/>
      <c r="AK117" s="588"/>
      <c r="AL117" s="588"/>
      <c r="AM117" s="588"/>
      <c r="AN117" s="588"/>
      <c r="AO117" s="588"/>
      <c r="AP117" s="588"/>
      <c r="AQ117" s="588"/>
      <c r="AR117" s="588"/>
      <c r="AS117" s="588"/>
      <c r="AT117" s="588"/>
      <c r="AU117" s="589"/>
      <c r="AV117"/>
    </row>
    <row r="118" spans="1:48" ht="12" customHeight="1" x14ac:dyDescent="0.3">
      <c r="A118"/>
      <c r="B118" s="590" t="str">
        <f t="shared" ref="B118" si="5">IF(D118=0,"",B116+1)</f>
        <v/>
      </c>
      <c r="C118" s="591"/>
      <c r="D118" s="584"/>
      <c r="E118" s="585"/>
      <c r="F118" s="585"/>
      <c r="G118" s="585"/>
      <c r="H118" s="585"/>
      <c r="I118" s="585"/>
      <c r="J118" s="585"/>
      <c r="K118" s="585"/>
      <c r="L118" s="585"/>
      <c r="M118" s="585"/>
      <c r="N118" s="585"/>
      <c r="O118" s="585"/>
      <c r="P118" s="585"/>
      <c r="Q118" s="585"/>
      <c r="R118" s="585"/>
      <c r="S118" s="585"/>
      <c r="T118" s="585"/>
      <c r="U118" s="585"/>
      <c r="V118" s="585"/>
      <c r="W118" s="585"/>
      <c r="X118" s="585"/>
      <c r="Y118" s="585"/>
      <c r="Z118" s="585"/>
      <c r="AA118" s="585"/>
      <c r="AB118" s="585"/>
      <c r="AC118" s="585"/>
      <c r="AD118" s="585"/>
      <c r="AE118" s="585"/>
      <c r="AF118" s="585"/>
      <c r="AG118" s="585"/>
      <c r="AH118" s="585"/>
      <c r="AI118" s="585"/>
      <c r="AJ118" s="585"/>
      <c r="AK118" s="585"/>
      <c r="AL118" s="585"/>
      <c r="AM118" s="585"/>
      <c r="AN118" s="585"/>
      <c r="AO118" s="585"/>
      <c r="AP118" s="585"/>
      <c r="AQ118" s="585"/>
      <c r="AR118" s="585"/>
      <c r="AS118" s="585"/>
      <c r="AT118" s="585"/>
      <c r="AU118" s="586"/>
      <c r="AV118"/>
    </row>
    <row r="119" spans="1:48" ht="12" customHeight="1" x14ac:dyDescent="0.3">
      <c r="A119"/>
      <c r="B119" s="590"/>
      <c r="C119" s="591"/>
      <c r="D119" s="587"/>
      <c r="E119" s="588"/>
      <c r="F119" s="588"/>
      <c r="G119" s="588"/>
      <c r="H119" s="588"/>
      <c r="I119" s="588"/>
      <c r="J119" s="588"/>
      <c r="K119" s="588"/>
      <c r="L119" s="588"/>
      <c r="M119" s="588"/>
      <c r="N119" s="588"/>
      <c r="O119" s="588"/>
      <c r="P119" s="588"/>
      <c r="Q119" s="588"/>
      <c r="R119" s="588"/>
      <c r="S119" s="588"/>
      <c r="T119" s="588"/>
      <c r="U119" s="588"/>
      <c r="V119" s="588"/>
      <c r="W119" s="588"/>
      <c r="X119" s="588"/>
      <c r="Y119" s="588"/>
      <c r="Z119" s="588"/>
      <c r="AA119" s="588"/>
      <c r="AB119" s="588"/>
      <c r="AC119" s="588"/>
      <c r="AD119" s="588"/>
      <c r="AE119" s="588"/>
      <c r="AF119" s="588"/>
      <c r="AG119" s="588"/>
      <c r="AH119" s="588"/>
      <c r="AI119" s="588"/>
      <c r="AJ119" s="588"/>
      <c r="AK119" s="588"/>
      <c r="AL119" s="588"/>
      <c r="AM119" s="588"/>
      <c r="AN119" s="588"/>
      <c r="AO119" s="588"/>
      <c r="AP119" s="588"/>
      <c r="AQ119" s="588"/>
      <c r="AR119" s="588"/>
      <c r="AS119" s="588"/>
      <c r="AT119" s="588"/>
      <c r="AU119" s="589"/>
      <c r="AV119"/>
    </row>
    <row r="120" spans="1:48" ht="12" customHeight="1" x14ac:dyDescent="0.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1:48" ht="12" customHeight="1" x14ac:dyDescent="0.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1:48" ht="12" customHeight="1"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1:48" ht="12" customHeight="1"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1:48" ht="12" customHeight="1"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1:48" ht="12" customHeigh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s="390" t="s">
        <v>257</v>
      </c>
      <c r="AO125" s="390"/>
      <c r="AP125" s="390"/>
      <c r="AQ125" s="390"/>
      <c r="AR125" s="390"/>
      <c r="AS125" s="390"/>
      <c r="AT125" s="390"/>
      <c r="AU125"/>
      <c r="AV125"/>
    </row>
    <row r="126" spans="1:48" ht="12" customHeight="1"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s="390"/>
      <c r="AO126" s="390"/>
      <c r="AP126" s="390"/>
      <c r="AQ126" s="390"/>
      <c r="AR126" s="390"/>
      <c r="AS126" s="390"/>
      <c r="AT126" s="390"/>
      <c r="AU126"/>
      <c r="AV126"/>
    </row>
    <row r="127" spans="1:48" ht="12" customHeight="1"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s="390"/>
      <c r="AO127" s="390"/>
      <c r="AP127" s="390"/>
      <c r="AQ127" s="390"/>
      <c r="AR127" s="390"/>
      <c r="AS127" s="390"/>
      <c r="AT127" s="390"/>
      <c r="AU127"/>
      <c r="AV127"/>
    </row>
    <row r="128" spans="1:48" ht="12" customHeigh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1:48" ht="12" customHeight="1"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48" ht="12" customHeight="1" x14ac:dyDescent="0.3">
      <c r="A130" s="396" t="s">
        <v>245</v>
      </c>
      <c r="B130" s="396"/>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c r="AJ130" s="396"/>
      <c r="AK130" s="396"/>
      <c r="AL130" s="396"/>
      <c r="AM130" s="396"/>
      <c r="AN130" s="396"/>
      <c r="AO130" s="396"/>
      <c r="AP130" s="396"/>
      <c r="AQ130" s="396"/>
      <c r="AR130" s="396"/>
      <c r="AS130" s="396"/>
      <c r="AT130" s="396"/>
      <c r="AU130" s="396"/>
      <c r="AV130" s="396"/>
    </row>
    <row r="131" spans="1:48" ht="12" customHeight="1" x14ac:dyDescent="0.3">
      <c r="AN131" s="425" t="s">
        <v>237</v>
      </c>
      <c r="AO131" s="425"/>
      <c r="AP131" s="425"/>
      <c r="AQ131" s="425"/>
      <c r="AS131" s="425" t="s">
        <v>236</v>
      </c>
      <c r="AT131" s="425"/>
      <c r="AU131" s="425"/>
      <c r="AV131" s="425"/>
    </row>
    <row r="132" spans="1:48" ht="12" customHeight="1" x14ac:dyDescent="0.3">
      <c r="AN132" s="425"/>
      <c r="AO132" s="425"/>
      <c r="AP132" s="425"/>
      <c r="AQ132" s="425"/>
      <c r="AS132" s="425"/>
      <c r="AT132" s="425"/>
      <c r="AU132" s="425"/>
      <c r="AV132" s="425"/>
    </row>
  </sheetData>
  <mergeCells count="165">
    <mergeCell ref="D41:P42"/>
    <mergeCell ref="R41:V42"/>
    <mergeCell ref="X41:AB42"/>
    <mergeCell ref="AC41:AD42"/>
    <mergeCell ref="AE41:AI42"/>
    <mergeCell ref="AJ41:AN42"/>
    <mergeCell ref="AO41:AS42"/>
    <mergeCell ref="D44:P45"/>
    <mergeCell ref="R44:V45"/>
    <mergeCell ref="X44:AB45"/>
    <mergeCell ref="AC44:AD45"/>
    <mergeCell ref="AE44:AI45"/>
    <mergeCell ref="AJ44:AN45"/>
    <mergeCell ref="AO44:AS45"/>
    <mergeCell ref="AC66:AD67"/>
    <mergeCell ref="AE66:AI67"/>
    <mergeCell ref="AJ66:AN67"/>
    <mergeCell ref="AO66:AS67"/>
    <mergeCell ref="A1:C3"/>
    <mergeCell ref="D1:AM3"/>
    <mergeCell ref="AN1:AV3"/>
    <mergeCell ref="A5:AV7"/>
    <mergeCell ref="B8:AU12"/>
    <mergeCell ref="R18:V20"/>
    <mergeCell ref="R23:V24"/>
    <mergeCell ref="AE23:AI24"/>
    <mergeCell ref="D15:R16"/>
    <mergeCell ref="D23:P24"/>
    <mergeCell ref="AC23:AD24"/>
    <mergeCell ref="AE18:AI20"/>
    <mergeCell ref="AJ18:AN20"/>
    <mergeCell ref="X18:AB20"/>
    <mergeCell ref="X23:AB24"/>
    <mergeCell ref="X26:AB27"/>
    <mergeCell ref="X29:AB30"/>
    <mergeCell ref="X32:AB33"/>
    <mergeCell ref="X35:AB36"/>
    <mergeCell ref="D52:AV53"/>
    <mergeCell ref="AO29:AS30"/>
    <mergeCell ref="AO32:AS33"/>
    <mergeCell ref="AO35:AS36"/>
    <mergeCell ref="R26:V27"/>
    <mergeCell ref="R29:V30"/>
    <mergeCell ref="R32:V33"/>
    <mergeCell ref="R35:V36"/>
    <mergeCell ref="R38:V39"/>
    <mergeCell ref="X38:AB39"/>
    <mergeCell ref="AO38:AS39"/>
    <mergeCell ref="AX19:AY20"/>
    <mergeCell ref="AZ19:BA20"/>
    <mergeCell ref="BB19:BC20"/>
    <mergeCell ref="AZ22:BA23"/>
    <mergeCell ref="AX15:AY16"/>
    <mergeCell ref="AZ15:BA16"/>
    <mergeCell ref="BB15:BC16"/>
    <mergeCell ref="AC60:AD61"/>
    <mergeCell ref="AE60:AI61"/>
    <mergeCell ref="AE55:AI57"/>
    <mergeCell ref="AO55:AS57"/>
    <mergeCell ref="A47:AV47"/>
    <mergeCell ref="A49:C51"/>
    <mergeCell ref="D49:AM51"/>
    <mergeCell ref="AN49:AV51"/>
    <mergeCell ref="D20:L21"/>
    <mergeCell ref="D38:P39"/>
    <mergeCell ref="D26:P27"/>
    <mergeCell ref="D29:P30"/>
    <mergeCell ref="D32:P33"/>
    <mergeCell ref="D35:P36"/>
    <mergeCell ref="AE35:AI36"/>
    <mergeCell ref="AO23:AS24"/>
    <mergeCell ref="AO26:AS27"/>
    <mergeCell ref="AJ63:AN64"/>
    <mergeCell ref="AJ60:AN61"/>
    <mergeCell ref="AE38:AI39"/>
    <mergeCell ref="AJ23:AN24"/>
    <mergeCell ref="AJ26:AN27"/>
    <mergeCell ref="AJ29:AN30"/>
    <mergeCell ref="AE26:AI27"/>
    <mergeCell ref="AE29:AI30"/>
    <mergeCell ref="AE32:AI33"/>
    <mergeCell ref="D89:AM91"/>
    <mergeCell ref="AN89:AV91"/>
    <mergeCell ref="B106:C107"/>
    <mergeCell ref="D106:AU107"/>
    <mergeCell ref="B108:C109"/>
    <mergeCell ref="D108:AU109"/>
    <mergeCell ref="B110:C111"/>
    <mergeCell ref="D110:AU111"/>
    <mergeCell ref="AO18:AS20"/>
    <mergeCell ref="AJ35:AN36"/>
    <mergeCell ref="AJ38:AN39"/>
    <mergeCell ref="AJ32:AN33"/>
    <mergeCell ref="R63:V64"/>
    <mergeCell ref="X63:AB64"/>
    <mergeCell ref="AC63:AD64"/>
    <mergeCell ref="AE63:AI64"/>
    <mergeCell ref="AC26:AD27"/>
    <mergeCell ref="AC29:AD30"/>
    <mergeCell ref="AC32:AD33"/>
    <mergeCell ref="AC35:AD36"/>
    <mergeCell ref="AC38:AD39"/>
    <mergeCell ref="R55:V57"/>
    <mergeCell ref="X55:AB57"/>
    <mergeCell ref="R60:V61"/>
    <mergeCell ref="AO79:AT80"/>
    <mergeCell ref="T79:Y80"/>
    <mergeCell ref="AA79:AF80"/>
    <mergeCell ref="AH79:AM80"/>
    <mergeCell ref="D77:AV78"/>
    <mergeCell ref="AX85:AY86"/>
    <mergeCell ref="BD85:BE86"/>
    <mergeCell ref="AZ85:BA86"/>
    <mergeCell ref="BB85:BC86"/>
    <mergeCell ref="M79:R80"/>
    <mergeCell ref="M82:R83"/>
    <mergeCell ref="D82:K83"/>
    <mergeCell ref="AN131:AQ132"/>
    <mergeCell ref="T82:Y83"/>
    <mergeCell ref="AN125:AT127"/>
    <mergeCell ref="AO82:AT83"/>
    <mergeCell ref="C95:AG97"/>
    <mergeCell ref="AH95:AP97"/>
    <mergeCell ref="AA82:AF83"/>
    <mergeCell ref="AH82:AM83"/>
    <mergeCell ref="B112:C113"/>
    <mergeCell ref="B104:C105"/>
    <mergeCell ref="D104:AU105"/>
    <mergeCell ref="D118:AU119"/>
    <mergeCell ref="AS131:AV132"/>
    <mergeCell ref="D112:AU113"/>
    <mergeCell ref="A130:AV130"/>
    <mergeCell ref="B114:C115"/>
    <mergeCell ref="D114:AU115"/>
    <mergeCell ref="B116:C117"/>
    <mergeCell ref="D116:AU117"/>
    <mergeCell ref="B118:C119"/>
    <mergeCell ref="D102:AV103"/>
    <mergeCell ref="D92:AV93"/>
    <mergeCell ref="A88:AV88"/>
    <mergeCell ref="A89:C91"/>
    <mergeCell ref="AO72:AS73"/>
    <mergeCell ref="AJ72:AN73"/>
    <mergeCell ref="AE72:AI73"/>
    <mergeCell ref="AC72:AD73"/>
    <mergeCell ref="X72:AB73"/>
    <mergeCell ref="R72:V73"/>
    <mergeCell ref="D72:P73"/>
    <mergeCell ref="AJ55:AN57"/>
    <mergeCell ref="D69:P70"/>
    <mergeCell ref="D66:P67"/>
    <mergeCell ref="R69:V70"/>
    <mergeCell ref="X69:AB70"/>
    <mergeCell ref="AC69:AD70"/>
    <mergeCell ref="AE69:AI70"/>
    <mergeCell ref="AJ69:AN70"/>
    <mergeCell ref="AO69:AS70"/>
    <mergeCell ref="R66:V67"/>
    <mergeCell ref="D57:L58"/>
    <mergeCell ref="D60:P61"/>
    <mergeCell ref="D63:P64"/>
    <mergeCell ref="AO63:AS64"/>
    <mergeCell ref="AO60:AS61"/>
    <mergeCell ref="X66:AB67"/>
    <mergeCell ref="X60:AB61"/>
  </mergeCells>
  <conditionalFormatting sqref="AE23:AN24 AE26:AN27 AE29:AN30 AE32:AN33 AE35:AN36 AE38:AN39">
    <cfRule type="cellIs" dxfId="159" priority="99" operator="equal">
      <formula>0</formula>
    </cfRule>
  </conditionalFormatting>
  <conditionalFormatting sqref="AJ23:AN39">
    <cfRule type="expression" dxfId="158" priority="98">
      <formula>$AJ$18=""</formula>
    </cfRule>
  </conditionalFormatting>
  <conditionalFormatting sqref="AO74:AS74">
    <cfRule type="expression" dxfId="157" priority="97">
      <formula>$AO$18=""</formula>
    </cfRule>
  </conditionalFormatting>
  <conditionalFormatting sqref="AE60:AN61 AE63:AN64 AE66:AN67 AE69:AN70 AE72:AN73">
    <cfRule type="cellIs" dxfId="156" priority="73" operator="equal">
      <formula>0</formula>
    </cfRule>
  </conditionalFormatting>
  <conditionalFormatting sqref="AJ60:AN74">
    <cfRule type="expression" dxfId="155" priority="72">
      <formula>$AJ$18=""</formula>
    </cfRule>
  </conditionalFormatting>
  <conditionalFormatting sqref="AH95:AP97">
    <cfRule type="cellIs" dxfId="154" priority="47" operator="equal">
      <formula>0</formula>
    </cfRule>
  </conditionalFormatting>
  <conditionalFormatting sqref="D104:AU119">
    <cfRule type="expression" dxfId="153" priority="44">
      <formula>$D$104=0</formula>
    </cfRule>
    <cfRule type="cellIs" dxfId="152" priority="46" operator="equal">
      <formula>0</formula>
    </cfRule>
  </conditionalFormatting>
  <conditionalFormatting sqref="B8">
    <cfRule type="cellIs" dxfId="151" priority="45" operator="equal">
      <formula>0</formula>
    </cfRule>
  </conditionalFormatting>
  <conditionalFormatting sqref="X23:AB24 X26:AB27 X29:AB30 X32:AB33 X35:AB36 X38:AB39">
    <cfRule type="expression" dxfId="150" priority="43">
      <formula>$X$23+$X$26+$X$29+$X$32+$X$35+$X$38+$X$41+$X$44=0</formula>
    </cfRule>
  </conditionalFormatting>
  <conditionalFormatting sqref="AO82">
    <cfRule type="cellIs" dxfId="149" priority="22" operator="equal">
      <formula>0</formula>
    </cfRule>
  </conditionalFormatting>
  <conditionalFormatting sqref="AO82">
    <cfRule type="cellIs" dxfId="148" priority="21" operator="equal">
      <formula>"oui"</formula>
    </cfRule>
  </conditionalFormatting>
  <conditionalFormatting sqref="T82">
    <cfRule type="cellIs" dxfId="147" priority="28" operator="equal">
      <formula>0</formula>
    </cfRule>
  </conditionalFormatting>
  <conditionalFormatting sqref="T82">
    <cfRule type="cellIs" dxfId="146" priority="27" operator="equal">
      <formula>"oui"</formula>
    </cfRule>
  </conditionalFormatting>
  <conditionalFormatting sqref="AA82">
    <cfRule type="cellIs" dxfId="145" priority="26" operator="equal">
      <formula>0</formula>
    </cfRule>
  </conditionalFormatting>
  <conditionalFormatting sqref="AA82">
    <cfRule type="cellIs" dxfId="144" priority="25" operator="equal">
      <formula>"oui"</formula>
    </cfRule>
  </conditionalFormatting>
  <conditionalFormatting sqref="AH82">
    <cfRule type="cellIs" dxfId="143" priority="24" operator="equal">
      <formula>0</formula>
    </cfRule>
  </conditionalFormatting>
  <conditionalFormatting sqref="AH82">
    <cfRule type="cellIs" dxfId="142" priority="23" operator="equal">
      <formula>"oui"</formula>
    </cfRule>
  </conditionalFormatting>
  <conditionalFormatting sqref="AO23:AS24 AO26:AS27 AO29:AS30 AO32:AS33 AO35:AS36 AO38:AS39">
    <cfRule type="cellIs" dxfId="141" priority="20" operator="equal">
      <formula>0</formula>
    </cfRule>
  </conditionalFormatting>
  <conditionalFormatting sqref="AO23:AS39">
    <cfRule type="expression" dxfId="140" priority="19">
      <formula>$AJ$18=""</formula>
    </cfRule>
  </conditionalFormatting>
  <conditionalFormatting sqref="AO60:AS61 AO63:AS64 AO66:AS67 AO69:AS70 AO72:AS73">
    <cfRule type="cellIs" dxfId="139" priority="18" operator="equal">
      <formula>0</formula>
    </cfRule>
  </conditionalFormatting>
  <conditionalFormatting sqref="AO60:AS73">
    <cfRule type="expression" dxfId="138" priority="17">
      <formula>$AJ$18=""</formula>
    </cfRule>
  </conditionalFormatting>
  <conditionalFormatting sqref="AE41:AN42">
    <cfRule type="cellIs" dxfId="137" priority="16" operator="equal">
      <formula>0</formula>
    </cfRule>
  </conditionalFormatting>
  <conditionalFormatting sqref="AJ40:AN42">
    <cfRule type="expression" dxfId="136" priority="15">
      <formula>$AJ$18=""</formula>
    </cfRule>
  </conditionalFormatting>
  <conditionalFormatting sqref="AO41:AS42">
    <cfRule type="cellIs" dxfId="135" priority="13" operator="equal">
      <formula>0</formula>
    </cfRule>
  </conditionalFormatting>
  <conditionalFormatting sqref="AO40:AS42">
    <cfRule type="expression" dxfId="134" priority="12">
      <formula>$AJ$18=""</formula>
    </cfRule>
  </conditionalFormatting>
  <conditionalFormatting sqref="AE44:AN45">
    <cfRule type="cellIs" dxfId="133" priority="11" operator="equal">
      <formula>0</formula>
    </cfRule>
  </conditionalFormatting>
  <conditionalFormatting sqref="AJ43:AN45">
    <cfRule type="expression" dxfId="132" priority="10">
      <formula>$AJ$18=""</formula>
    </cfRule>
  </conditionalFormatting>
  <conditionalFormatting sqref="AO44:AS45">
    <cfRule type="cellIs" dxfId="131" priority="8" operator="equal">
      <formula>0</formula>
    </cfRule>
  </conditionalFormatting>
  <conditionalFormatting sqref="AO43:AS45">
    <cfRule type="expression" dxfId="130" priority="7">
      <formula>$AJ$18=""</formula>
    </cfRule>
  </conditionalFormatting>
  <conditionalFormatting sqref="X41:AB42">
    <cfRule type="expression" dxfId="129" priority="4">
      <formula>$X$23+$X$26+$X$29+$X$32+$X$35+$X$38+$X$41+$X$44=0</formula>
    </cfRule>
  </conditionalFormatting>
  <conditionalFormatting sqref="X44:AB45">
    <cfRule type="expression" dxfId="128" priority="3">
      <formula>$X$23+$X$26+$X$29+$X$32+$X$35+$X$38+$X$41+$X$44=0</formula>
    </cfRule>
  </conditionalFormatting>
  <conditionalFormatting sqref="M82">
    <cfRule type="cellIs" dxfId="127" priority="1" operator="equal">
      <formula>"oui"</formula>
    </cfRule>
  </conditionalFormatting>
  <conditionalFormatting sqref="M82">
    <cfRule type="cellIs" dxfId="126" priority="2" operator="equal">
      <formula>0</formula>
    </cfRule>
  </conditionalFormatting>
  <hyperlinks>
    <hyperlink ref="AN131:AQ132" location="'6 - Financement'!Zone_d_impression" display="précédent"/>
    <hyperlink ref="AS131:AV132" location="'8 - Couverture réalisée'!Zone_d_impression" display="suivant"/>
  </hyperlinks>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10</vt:i4>
      </vt:variant>
    </vt:vector>
  </HeadingPairs>
  <TitlesOfParts>
    <vt:vector size="25" baseType="lpstr">
      <vt:lpstr>Formulaire</vt:lpstr>
      <vt:lpstr>Lisez-moi</vt:lpstr>
      <vt:lpstr>Page de garde</vt:lpstr>
      <vt:lpstr>Identification</vt:lpstr>
      <vt:lpstr>Thématiques</vt:lpstr>
      <vt:lpstr>Motivations</vt:lpstr>
      <vt:lpstr>Couverture_territoriale</vt:lpstr>
      <vt:lpstr>Objectifs</vt:lpstr>
      <vt:lpstr>Evaluation</vt:lpstr>
      <vt:lpstr>Table</vt:lpstr>
      <vt:lpstr>Mise en oeuvre</vt:lpstr>
      <vt:lpstr>Financement</vt:lpstr>
      <vt:lpstr>Grille_analyse</vt:lpstr>
      <vt:lpstr>Liste</vt:lpstr>
      <vt:lpstr>DIM participation beneficiaire</vt:lpstr>
      <vt:lpstr>'Lisez-moi'!Impression_des_titres</vt:lpstr>
      <vt:lpstr>Couverture_territoriale!Zone_d_impression</vt:lpstr>
      <vt:lpstr>Evaluation!Zone_d_impression</vt:lpstr>
      <vt:lpstr>Financement!Zone_d_impression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Conseil Départemental 56</dc:creator>
  <cp:lastModifiedBy>Conseil Départemental 56</cp:lastModifiedBy>
  <cp:lastPrinted>2018-12-11T08:08:03Z</cp:lastPrinted>
  <dcterms:created xsi:type="dcterms:W3CDTF">2018-08-23T08:52:42Z</dcterms:created>
  <dcterms:modified xsi:type="dcterms:W3CDTF">2018-12-12T14:17:32Z</dcterms:modified>
</cp:coreProperties>
</file>